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queryTables/queryTable2.xml" ContentType="application/vnd.openxmlformats-officedocument.spreadsheetml.queryTab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showInkAnnotation="0" autoCompressPictures="0"/>
  <bookViews>
    <workbookView xWindow="880" yWindow="1100" windowWidth="31160" windowHeight="18960" tabRatio="500" firstSheet="1" activeTab="7"/>
  </bookViews>
  <sheets>
    <sheet name="Raw Data" sheetId="1" r:id="rId1"/>
    <sheet name="concurrency" sheetId="5" r:id="rId2"/>
    <sheet name="error rates" sheetId="2" r:id="rId3"/>
    <sheet name="thresholds" sheetId="4" r:id="rId4"/>
    <sheet name="Load Fluctuation" sheetId="3" r:id="rId5"/>
    <sheet name="Pruning" sheetId="6" r:id="rId6"/>
    <sheet name="Batch Results" sheetId="8" r:id="rId7"/>
    <sheet name="TPR FPR Sensitivity" sheetId="9" r:id="rId8"/>
  </sheets>
  <externalReferences>
    <externalReference r:id="rId9"/>
  </externalReferences>
  <definedNames>
    <definedName name="roc_5users_aug08" localSheetId="2">'error rates'!$A$3:$B$43</definedName>
    <definedName name="sensitivity_1threat_20users" localSheetId="6">'Batch Results'!$A$1:$Q$100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" i="8" l="1"/>
  <c r="P3" i="8"/>
  <c r="P4" i="8"/>
  <c r="P5" i="8"/>
  <c r="P6" i="8"/>
  <c r="P7" i="8"/>
  <c r="O2" i="8"/>
  <c r="O3" i="8"/>
  <c r="O4" i="8"/>
  <c r="O5" i="8"/>
  <c r="O6" i="8"/>
  <c r="O7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I2" i="8"/>
  <c r="I3" i="8"/>
  <c r="I4" i="8"/>
  <c r="I5" i="8"/>
  <c r="I6" i="8"/>
  <c r="I7" i="8"/>
  <c r="I8" i="8"/>
  <c r="O8" i="8"/>
  <c r="P8" i="8"/>
  <c r="I9" i="8"/>
  <c r="O9" i="8"/>
  <c r="P9" i="8"/>
  <c r="I10" i="8"/>
  <c r="O10" i="8"/>
  <c r="P10" i="8"/>
  <c r="I11" i="8"/>
  <c r="O11" i="8"/>
  <c r="P11" i="8"/>
  <c r="I12" i="8"/>
  <c r="O12" i="8"/>
  <c r="P12" i="8"/>
  <c r="I13" i="8"/>
  <c r="O13" i="8"/>
  <c r="P13" i="8"/>
  <c r="I14" i="8"/>
  <c r="O14" i="8"/>
  <c r="P14" i="8"/>
  <c r="I15" i="8"/>
  <c r="O15" i="8"/>
  <c r="P15" i="8"/>
  <c r="I16" i="8"/>
  <c r="O16" i="8"/>
  <c r="P16" i="8"/>
  <c r="I17" i="8"/>
  <c r="O17" i="8"/>
  <c r="P17" i="8"/>
  <c r="I18" i="8"/>
  <c r="O18" i="8"/>
  <c r="P18" i="8"/>
  <c r="I19" i="8"/>
  <c r="O19" i="8"/>
  <c r="P19" i="8"/>
  <c r="I20" i="8"/>
  <c r="O20" i="8"/>
  <c r="P20" i="8"/>
  <c r="I21" i="8"/>
  <c r="O21" i="8"/>
  <c r="P21" i="8"/>
  <c r="I22" i="8"/>
  <c r="O22" i="8"/>
  <c r="P22" i="8"/>
  <c r="I23" i="8"/>
  <c r="O23" i="8"/>
  <c r="P23" i="8"/>
  <c r="I24" i="8"/>
  <c r="O24" i="8"/>
  <c r="P24" i="8"/>
  <c r="I25" i="8"/>
  <c r="O25" i="8"/>
  <c r="P25" i="8"/>
  <c r="I26" i="8"/>
  <c r="O26" i="8"/>
  <c r="P26" i="8"/>
  <c r="I27" i="8"/>
  <c r="O27" i="8"/>
  <c r="P27" i="8"/>
  <c r="I28" i="8"/>
  <c r="O28" i="8"/>
  <c r="P28" i="8"/>
  <c r="I29" i="8"/>
  <c r="O29" i="8"/>
  <c r="P29" i="8"/>
  <c r="I30" i="8"/>
  <c r="O30" i="8"/>
  <c r="P30" i="8"/>
  <c r="I31" i="8"/>
  <c r="O31" i="8"/>
  <c r="P31" i="8"/>
  <c r="I32" i="8"/>
  <c r="O32" i="8"/>
  <c r="P32" i="8"/>
  <c r="I33" i="8"/>
  <c r="O33" i="8"/>
  <c r="P33" i="8"/>
  <c r="P34" i="8"/>
  <c r="O34" i="8"/>
  <c r="I34" i="8"/>
  <c r="C7" i="6"/>
  <c r="D7" i="6"/>
  <c r="B7" i="6"/>
  <c r="C6" i="6"/>
  <c r="D6" i="6"/>
  <c r="B6" i="6"/>
  <c r="T68" i="1"/>
  <c r="T67" i="1"/>
  <c r="T66" i="1"/>
  <c r="I66" i="1"/>
  <c r="I67" i="1"/>
  <c r="I68" i="1"/>
  <c r="I69" i="1"/>
  <c r="I65" i="1"/>
  <c r="K44" i="1"/>
  <c r="K40" i="1"/>
  <c r="K41" i="1"/>
  <c r="K42" i="1"/>
  <c r="K43" i="1"/>
  <c r="K39" i="1"/>
  <c r="E26" i="3"/>
  <c r="E27" i="3"/>
  <c r="E28" i="3"/>
  <c r="E29" i="3"/>
  <c r="E30" i="3"/>
  <c r="E31" i="3"/>
  <c r="E32" i="3"/>
  <c r="E33" i="3"/>
  <c r="E34" i="3"/>
  <c r="E25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" i="3"/>
  <c r="T49" i="1"/>
  <c r="T50" i="1"/>
  <c r="I49" i="1"/>
  <c r="T62" i="1"/>
  <c r="T61" i="1"/>
  <c r="T60" i="1"/>
  <c r="T59" i="1"/>
  <c r="I60" i="1"/>
  <c r="I61" i="1"/>
  <c r="I62" i="1"/>
  <c r="I63" i="1"/>
  <c r="I59" i="1"/>
  <c r="T43" i="1"/>
  <c r="T42" i="1"/>
  <c r="B10" i="4"/>
  <c r="C10" i="4"/>
  <c r="D10" i="4"/>
  <c r="B11" i="4"/>
  <c r="C11" i="4"/>
  <c r="D11" i="4"/>
  <c r="B12" i="4"/>
  <c r="C12" i="4"/>
  <c r="D12" i="4"/>
  <c r="B13" i="4"/>
  <c r="C13" i="4"/>
  <c r="D13" i="4"/>
  <c r="D9" i="4"/>
  <c r="C9" i="4"/>
  <c r="B9" i="4"/>
  <c r="I43" i="1"/>
  <c r="T39" i="1"/>
  <c r="I39" i="1"/>
  <c r="I42" i="1"/>
  <c r="B4" i="4"/>
  <c r="B5" i="4"/>
  <c r="B6" i="4"/>
  <c r="B7" i="4"/>
  <c r="B3" i="4"/>
  <c r="C3" i="4"/>
  <c r="C4" i="4"/>
  <c r="C5" i="4"/>
  <c r="C6" i="4"/>
  <c r="C7" i="4"/>
  <c r="D4" i="4"/>
  <c r="D5" i="4"/>
  <c r="D6" i="4"/>
  <c r="D7" i="4"/>
  <c r="D3" i="4"/>
  <c r="T47" i="1"/>
  <c r="T54" i="1"/>
  <c r="T55" i="1"/>
  <c r="T56" i="1"/>
  <c r="T57" i="1"/>
  <c r="I37" i="1"/>
  <c r="T37" i="1"/>
  <c r="T53" i="1"/>
  <c r="I55" i="1"/>
  <c r="I56" i="1"/>
  <c r="I57" i="1"/>
  <c r="I54" i="1"/>
  <c r="I53" i="1"/>
  <c r="I50" i="1"/>
  <c r="I47" i="1"/>
  <c r="T48" i="1"/>
  <c r="T51" i="1"/>
  <c r="T46" i="1"/>
  <c r="T45" i="1"/>
  <c r="I51" i="1"/>
  <c r="I48" i="1"/>
  <c r="I46" i="1"/>
  <c r="I45" i="1"/>
  <c r="T41" i="1"/>
  <c r="I41" i="1"/>
  <c r="I40" i="1"/>
  <c r="T40" i="1"/>
  <c r="D32" i="3"/>
  <c r="D27" i="3"/>
  <c r="T36" i="1"/>
  <c r="T35" i="1"/>
  <c r="I36" i="1"/>
  <c r="I35" i="1"/>
  <c r="T31" i="1"/>
  <c r="T32" i="1"/>
  <c r="T33" i="1"/>
  <c r="I33" i="1"/>
  <c r="I31" i="1"/>
  <c r="T30" i="1"/>
  <c r="T28" i="1"/>
  <c r="T27" i="1"/>
  <c r="T17" i="1"/>
  <c r="T18" i="1"/>
  <c r="T19" i="1"/>
  <c r="T20" i="1"/>
  <c r="T16" i="1"/>
  <c r="T11" i="1"/>
  <c r="T12" i="1"/>
  <c r="T13" i="1"/>
  <c r="T14" i="1"/>
  <c r="T10" i="1"/>
  <c r="T5" i="1"/>
  <c r="T6" i="1"/>
  <c r="T4" i="1"/>
  <c r="I28" i="1"/>
  <c r="I27" i="1"/>
  <c r="J20" i="1"/>
  <c r="P20" i="1"/>
  <c r="M20" i="1"/>
  <c r="I26" i="1"/>
  <c r="I25" i="1"/>
  <c r="I24" i="1"/>
  <c r="I23" i="1"/>
  <c r="I22" i="1"/>
  <c r="I17" i="1"/>
  <c r="I18" i="1"/>
  <c r="I19" i="1"/>
  <c r="I20" i="1"/>
  <c r="I16" i="1"/>
  <c r="I11" i="1"/>
  <c r="I12" i="1"/>
  <c r="I13" i="1"/>
  <c r="I14" i="1"/>
  <c r="I10" i="1"/>
</calcChain>
</file>

<file path=xl/comments1.xml><?xml version="1.0" encoding="utf-8"?>
<comments xmlns="http://schemas.openxmlformats.org/spreadsheetml/2006/main">
  <authors>
    <author>Eric Yuan</author>
  </authors>
  <commentList>
    <comment ref="J31" authorId="0">
      <text>
        <r>
          <rPr>
            <b/>
            <sz val="9"/>
            <color indexed="81"/>
            <rFont val="Calibri"/>
            <family val="2"/>
          </rPr>
          <t>Eric Yuan:</t>
        </r>
        <r>
          <rPr>
            <sz val="9"/>
            <color indexed="81"/>
            <rFont val="Calibri"/>
            <family val="2"/>
          </rPr>
          <t xml:space="preserve">
Impacted by other jobs</t>
        </r>
      </text>
    </comment>
  </commentList>
</comments>
</file>

<file path=xl/connections.xml><?xml version="1.0" encoding="utf-8"?>
<connections xmlns="http://schemas.openxmlformats.org/spreadsheetml/2006/main">
  <connection id="1" name="roc_5users_aug08.csv" type="6" refreshedVersion="0" background="1" saveData="1">
    <textPr fileType="mac" sourceFile="Macintosh HD:Users:Yuan:Dropbox:Private:Dev:workspace:ARMOUR:output:roc_5users_aug08.csv" comma="1">
      <textFields>
        <textField/>
      </textFields>
    </textPr>
  </connection>
  <connection id="2" name="sensitivity_1threat_20users.csv" type="6" refreshedVersion="0" background="1" saveData="1">
    <textPr fileType="mac" sourceFile="Macintosh HD:Users:Yuan:Dropbox:Private:Dev:workspace:ARMOUR:data:sensitivity_1threat_20users.csv" comma="1">
      <textFields count="1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<sst xmlns="http://schemas.openxmlformats.org/spreadsheetml/2006/main" count="510" uniqueCount="258">
  <si>
    <t>Results Log</t>
  </si>
  <si>
    <t>Date</t>
  </si>
  <si>
    <t>Data Set</t>
  </si>
  <si>
    <t>ARFF Name</t>
  </si>
  <si>
    <t>Rule Set ID</t>
  </si>
  <si>
    <t>C</t>
  </si>
  <si>
    <t>S</t>
  </si>
  <si>
    <t>RB Size</t>
  </si>
  <si>
    <t>TP</t>
  </si>
  <si>
    <t>FP</t>
  </si>
  <si>
    <t>FN</t>
  </si>
  <si>
    <t>TN</t>
  </si>
  <si>
    <t>TPR</t>
  </si>
  <si>
    <t>FPR</t>
  </si>
  <si>
    <t>Precision</t>
  </si>
  <si>
    <t>Recall</t>
  </si>
  <si>
    <t>F-1</t>
  </si>
  <si>
    <t>TRAN_WRAP_DIRTY_5USERS</t>
  </si>
  <si>
    <t>baskets_dagonly</t>
  </si>
  <si>
    <t>aug07_5users</t>
  </si>
  <si>
    <t>Notes</t>
  </si>
  <si>
    <t>Preprocessing using EventBasket.buildDAG()</t>
  </si>
  <si>
    <t>Detect Thrshld</t>
  </si>
  <si>
    <t>TRAN_WRAP_DIRTY_10USERS</t>
  </si>
  <si>
    <t>TRAN_WRAP_DIRTY_20USERS</t>
  </si>
  <si>
    <t>TRAN_WRAP_DIRTY_50USERS</t>
  </si>
  <si>
    <t>TRAN_WRAP_DIRTY_100USERS</t>
  </si>
  <si>
    <t>aug07_10users</t>
  </si>
  <si>
    <t>aug07_20users</t>
  </si>
  <si>
    <t>aug07_50users</t>
  </si>
  <si>
    <t>aug07_100users</t>
  </si>
  <si>
    <t>Time(ms/event)</t>
  </si>
  <si>
    <t>aug08_5users</t>
  </si>
  <si>
    <t>aug08_10users</t>
  </si>
  <si>
    <t>aug08_20users</t>
  </si>
  <si>
    <t>aug08_50users</t>
  </si>
  <si>
    <t>aug08_100users</t>
  </si>
  <si>
    <t>Concurrency</t>
  </si>
  <si>
    <t>Fixed bugs, adjusted threshold formula</t>
  </si>
  <si>
    <t>5 USERS</t>
  </si>
  <si>
    <t>???</t>
  </si>
  <si>
    <t>New threshold, larger test set</t>
  </si>
  <si>
    <t>Bug fixes</t>
  </si>
  <si>
    <t>Users</t>
  </si>
  <si>
    <t>Events (K)</t>
  </si>
  <si>
    <t>RB5_TS5and10</t>
  </si>
  <si>
    <t>RB5and10_TS10</t>
  </si>
  <si>
    <t>RB10_TS10and20</t>
  </si>
  <si>
    <t>RB10and20_TS20</t>
  </si>
  <si>
    <t>RB20_TS20and50</t>
  </si>
  <si>
    <t>RB20and50_TS50</t>
  </si>
  <si>
    <t>RB50_TS50and20</t>
  </si>
  <si>
    <t>RB50and20_TS20</t>
  </si>
  <si>
    <t>RB20_TS20and10</t>
  </si>
  <si>
    <t>RB20and10_TS10</t>
  </si>
  <si>
    <t>RB10_TS10and5</t>
  </si>
  <si>
    <t>RB10and5_TS5</t>
  </si>
  <si>
    <t>Rulebase Size</t>
  </si>
  <si>
    <t>TRAN_WRAP_2PROFILE_20USERS</t>
  </si>
  <si>
    <t>aug16_2profile</t>
  </si>
  <si>
    <t>Two user profiles: Novice and Expert</t>
  </si>
  <si>
    <t>Sensitive to support threshold</t>
  </si>
  <si>
    <t>RB10_TS10and50</t>
  </si>
  <si>
    <t>RB10and50_TS50</t>
  </si>
  <si>
    <t>RB50_TS50and10</t>
  </si>
  <si>
    <t>RB50and10_TS10</t>
  </si>
  <si>
    <t>TRAN_WRAP_MIXED_10and50</t>
  </si>
  <si>
    <t>Varying</t>
  </si>
  <si>
    <t>aug16_mix10and50</t>
  </si>
  <si>
    <t>TRAN_WRAP_MIXED_50and10</t>
  </si>
  <si>
    <t>aug16_mix50and10</t>
  </si>
  <si>
    <t>TRAN_WRAP_2THREATS_10USERS</t>
  </si>
  <si>
    <t>TRAN_WRAP_2THREATS_20USERS</t>
  </si>
  <si>
    <t>baskets_2threats</t>
  </si>
  <si>
    <t>baskets_2profile</t>
  </si>
  <si>
    <t>2threats_10users</t>
  </si>
  <si>
    <t>2threats_20users</t>
  </si>
  <si>
    <t>Unknown threat simulation</t>
  </si>
  <si>
    <t>TRAN_WRAP_1THREAT_10USERS</t>
  </si>
  <si>
    <t>TRAN_WRAP_1THREAT_20USERS</t>
  </si>
  <si>
    <t>1threat_10users</t>
  </si>
  <si>
    <t>1threat_20users</t>
  </si>
  <si>
    <t>baskets_1threat</t>
  </si>
  <si>
    <t>1threat_50users</t>
  </si>
  <si>
    <t>TRAN_WRAP_1THREAT_50USERS</t>
  </si>
  <si>
    <t>Apriori error rate = 1.0%</t>
  </si>
  <si>
    <t>Apriori error rate = 2.0%</t>
  </si>
  <si>
    <t>Apriori error rate = 5.0%</t>
  </si>
  <si>
    <t>TRAN_WRAP_ANOMRATE_P005</t>
  </si>
  <si>
    <t>TRAN_WRAP_ANOMRATE_P010</t>
  </si>
  <si>
    <t>TRAN_WRAP_ANOMRATE_P020</t>
  </si>
  <si>
    <t>TRAN_WRAP_ANOMRATE_P050</t>
  </si>
  <si>
    <t>TRAN_WRAP_2THREATS_50USERS</t>
  </si>
  <si>
    <t>2threats_50users</t>
  </si>
  <si>
    <t>baskets_anomrate</t>
  </si>
  <si>
    <t>anomrate_p005</t>
  </si>
  <si>
    <t>anomrate_p010</t>
  </si>
  <si>
    <t>anomrate_p020</t>
  </si>
  <si>
    <t>anomrate_p050</t>
  </si>
  <si>
    <t>Apriori error rate = 0.5%, 20 users, 1 threat, 1 user profile</t>
  </si>
  <si>
    <t>TRAN_WRAP_ANOMRATE_P015</t>
  </si>
  <si>
    <t>anomrate_p015</t>
  </si>
  <si>
    <t>TRAN_WRAP_ANOMRATE_P035</t>
  </si>
  <si>
    <t>anomrate_p035</t>
  </si>
  <si>
    <t>Fixed threshold</t>
  </si>
  <si>
    <t>CONCURRENCY</t>
  </si>
  <si>
    <t>TRAN_WRAP_1THREAT_5USERS</t>
  </si>
  <si>
    <t>1threat_5users</t>
  </si>
  <si>
    <t>W/ FLOOR</t>
  </si>
  <si>
    <t>W/ CEIL</t>
  </si>
  <si>
    <t>TRAN_WRAP_1THREAT_100USERS</t>
  </si>
  <si>
    <t>1threat_100users</t>
  </si>
  <si>
    <t>Apriori error rate = 1.5%</t>
  </si>
  <si>
    <t>Apriori error rate = 3.5%</t>
  </si>
  <si>
    <t>Single user profile (Novice), error rate = 3-sigma</t>
  </si>
  <si>
    <t>Using Ceiling function for threshold, vs. Floor</t>
  </si>
  <si>
    <t># active users</t>
  </si>
  <si>
    <t>Concurrency Measure</t>
  </si>
  <si>
    <t>TRAN_WRAP_ANOMRATE_P025</t>
  </si>
  <si>
    <t>anomrate_p025</t>
  </si>
  <si>
    <t>Apriori error rate = 2.5%</t>
  </si>
  <si>
    <t>TRAN_WRAP_2PROFILE_10USERS</t>
  </si>
  <si>
    <t>TRAN_WRAP_2PROFILE_5USERS</t>
  </si>
  <si>
    <t>TRAN_WRAP_2PROFILE_50USERS</t>
  </si>
  <si>
    <t>TRAN_WRAP_2PROFILE_100USERS</t>
  </si>
  <si>
    <t>Threshold</t>
  </si>
  <si>
    <t>Prior Probability of Anomalies (20-user runs)</t>
  </si>
  <si>
    <t>2profiles_5users</t>
  </si>
  <si>
    <t>2profiles_10users</t>
  </si>
  <si>
    <t>2profiles_20users</t>
  </si>
  <si>
    <t>2profiles_50users</t>
  </si>
  <si>
    <t>2profiles_100users</t>
  </si>
  <si>
    <t>γ</t>
  </si>
  <si>
    <t>10 users</t>
  </si>
  <si>
    <t>20 users</t>
  </si>
  <si>
    <t>50 users</t>
  </si>
  <si>
    <t>Total Rules Generated</t>
  </si>
  <si>
    <r>
      <t xml:space="preserve">- </t>
    </r>
    <r>
      <rPr>
        <sz val="12"/>
        <color indexed="205"/>
        <rFont val="Calibri"/>
        <family val="2"/>
      </rPr>
      <t>Heuristics #1</t>
    </r>
  </si>
  <si>
    <r>
      <t xml:space="preserve">- </t>
    </r>
    <r>
      <rPr>
        <sz val="12"/>
        <color indexed="205"/>
        <rFont val="Calibri"/>
        <family val="2"/>
      </rPr>
      <t>Heuristics #2</t>
    </r>
  </si>
  <si>
    <t>Total Rules Remaining</t>
  </si>
  <si>
    <t>Efficiency</t>
  </si>
  <si>
    <t>ID</t>
  </si>
  <si>
    <t>RELATION</t>
  </si>
  <si>
    <t>OPTIONS</t>
  </si>
  <si>
    <t>SUPPORT</t>
  </si>
  <si>
    <t>CONFIDENCE</t>
  </si>
  <si>
    <t>#BASKETS</t>
  </si>
  <si>
    <t>#RULES</t>
  </si>
  <si>
    <t>TP_COUNT</t>
  </si>
  <si>
    <t>FP_COUNT</t>
  </si>
  <si>
    <t>FN_COUNT</t>
  </si>
  <si>
    <t>TN_COUNT</t>
  </si>
  <si>
    <t>TP_RATE</t>
  </si>
  <si>
    <t>FP_RATE</t>
  </si>
  <si>
    <t>PRECISION</t>
  </si>
  <si>
    <t>RECALL</t>
  </si>
  <si>
    <t>F-MEASURE</t>
  </si>
  <si>
    <t>baskets_1threat_20users</t>
  </si>
  <si>
    <t>-N 500000 -T 0 -C 0.8 -D 0.01 -M 0.5 -Z</t>
  </si>
  <si>
    <t>SKIPPING</t>
  </si>
  <si>
    <t>-N 500000 -T 0 -C 0.7 -D 0.01 -M 0.5 -Z</t>
  </si>
  <si>
    <t>-N 500000 -T 0 -C 0.6 -D 0.01 -M 0.5 -Z</t>
  </si>
  <si>
    <t>-N 500000 -T 0 -C 0.5 -D 0.01 -M 0.5 -Z</t>
  </si>
  <si>
    <t>-N 500000 -T 0 -C 0.4 -D 0.01 -M 0.5 -Z</t>
  </si>
  <si>
    <t>-N 500000 -T 0 -C 0.3 -D 0.01 -M 0.5 -Z</t>
  </si>
  <si>
    <t>-N 500000 -T 0 -C 0.2 -D 0.01 -M 0.5 -Z</t>
  </si>
  <si>
    <t>-N 500000 -T 0 -C 0.1 -D 0.01 -M 0.5 -Z</t>
  </si>
  <si>
    <t>-N 500000 -T 0 -C 0.075 -D 0.01 -M 0.5 -Z</t>
  </si>
  <si>
    <t>-N 500000 -T 0 -C 0.05 -D 0.01 -M 0.5 -Z</t>
  </si>
  <si>
    <t>-N 500000 -T 0 -C 0.025 -D 0.01 -M 0.5 -Z</t>
  </si>
  <si>
    <t>-N 500000 -T 0 -C 0.8 -D 0.01 -M 0.4 -Z</t>
  </si>
  <si>
    <t>-N 500000 -T 0 -C 0.7 -D 0.01 -M 0.4 -Z</t>
  </si>
  <si>
    <t>-N 500000 -T 0 -C 0.6 -D 0.01 -M 0.4 -Z</t>
  </si>
  <si>
    <t>-N 500000 -T 0 -C 0.5 -D 0.01 -M 0.4 -Z</t>
  </si>
  <si>
    <t>-N 500000 -T 0 -C 0.4 -D 0.01 -M 0.4 -Z</t>
  </si>
  <si>
    <t>-N 500000 -T 0 -C 0.3 -D 0.01 -M 0.4 -Z</t>
  </si>
  <si>
    <t>-N 500000 -T 0 -C 0.2 -D 0.01 -M 0.4 -Z</t>
  </si>
  <si>
    <t>-N 500000 -T 0 -C 0.1 -D 0.01 -M 0.4 -Z</t>
  </si>
  <si>
    <t>-N 500000 -T 0 -C 0.075 -D 0.01 -M 0.4 -Z</t>
  </si>
  <si>
    <t>-N 500000 -T 0 -C 0.05 -D 0.01 -M 0.4 -Z</t>
  </si>
  <si>
    <t>-N 500000 -T 0 -C 0.025 -D 0.01 -M 0.4 -Z</t>
  </si>
  <si>
    <t>-N 500000 -T 0 -C 0.8 -D 0.01 -M 0.3 -Z</t>
  </si>
  <si>
    <t>-N 500000 -T 0 -C 0.7 -D 0.01 -M 0.3 -Z</t>
  </si>
  <si>
    <t>-N 500000 -T 0 -C 0.6 -D 0.01 -M 0.3 -Z</t>
  </si>
  <si>
    <t>-N 500000 -T 0 -C 0.5 -D 0.01 -M 0.3 -Z</t>
  </si>
  <si>
    <t>-N 500000 -T 0 -C 0.4 -D 0.01 -M 0.3 -Z</t>
  </si>
  <si>
    <t>-N 500000 -T 0 -C 0.3 -D 0.01 -M 0.3 -Z</t>
  </si>
  <si>
    <t>-N 500000 -T 0 -C 0.2 -D 0.01 -M 0.3 -Z</t>
  </si>
  <si>
    <t>-N 500000 -T 0 -C 0.1 -D 0.01 -M 0.3 -Z</t>
  </si>
  <si>
    <t>-N 500000 -T 0 -C 0.075 -D 0.01 -M 0.3 -Z</t>
  </si>
  <si>
    <t>-N 500000 -T 0 -C 0.05 -D 0.01 -M 0.3 -Z</t>
  </si>
  <si>
    <t>-N 500000 -T 0 -C 0.025 -D 0.01 -M 0.3 -Z</t>
  </si>
  <si>
    <t>-N 500000 -T 0 -C 0.8 -D 0.01 -M 0.2 -Z</t>
  </si>
  <si>
    <t>-N 500000 -T 0 -C 0.7 -D 0.01 -M 0.2 -Z</t>
  </si>
  <si>
    <t>-N 500000 -T 0 -C 0.6 -D 0.01 -M 0.2 -Z</t>
  </si>
  <si>
    <t>-N 500000 -T 0 -C 0.5 -D 0.01 -M 0.2 -Z</t>
  </si>
  <si>
    <t>-N 500000 -T 0 -C 0.4 -D 0.01 -M 0.2 -Z</t>
  </si>
  <si>
    <t>-N 500000 -T 0 -C 0.3 -D 0.01 -M 0.2 -Z</t>
  </si>
  <si>
    <t>-N 500000 -T 0 -C 0.2 -D 0.01 -M 0.2 -Z</t>
  </si>
  <si>
    <t>-N 500000 -T 0 -C 0.1 -D 0.01 -M 0.2 -Z</t>
  </si>
  <si>
    <t>-N 500000 -T 0 -C 0.075 -D 0.01 -M 0.2 -Z</t>
  </si>
  <si>
    <t>-N 500000 -T 0 -C 0.05 -D 0.01 -M 0.2 -Z</t>
  </si>
  <si>
    <t>-N 500000 -T 0 -C 0.025 -D 0.01 -M 0.2 -Z</t>
  </si>
  <si>
    <t>-N 500000 -T 0 -C 0.8 -D 0.01 -M 0.1 -Z</t>
  </si>
  <si>
    <t>-N 500000 -T 0 -C 0.7 -D 0.01 -M 0.1 -Z</t>
  </si>
  <si>
    <t>-N 500000 -T 0 -C 0.6 -D 0.01 -M 0.1 -Z</t>
  </si>
  <si>
    <t>-N 500000 -T 0 -C 0.5 -D 0.01 -M 0.1 -Z</t>
  </si>
  <si>
    <t>-N 500000 -T 0 -C 0.4 -D 0.01 -M 0.1 -Z</t>
  </si>
  <si>
    <t>-N 500000 -T 0 -C 0.3 -D 0.01 -M 0.1 -Z</t>
  </si>
  <si>
    <t>-N 500000 -T 0 -C 0.2 -D 0.01 -M 0.1 -Z</t>
  </si>
  <si>
    <t>-N 500000 -T 0 -C 0.1 -D 0.01 -M 0.1 -Z</t>
  </si>
  <si>
    <t>-N 500000 -T 0 -C 0.075 -D 0.01 -M 0.1 -Z</t>
  </si>
  <si>
    <t>-N 500000 -T 0 -C 0.05 -D 0.01 -M 0.1 -Z</t>
  </si>
  <si>
    <t>-N 500000 -T 0 -C 0.025 -D 0.01 -M 0.1 -Z</t>
  </si>
  <si>
    <t>-N 500000 -T 0 -C 0.8 -D 0.01 -M 0.075 -Z</t>
  </si>
  <si>
    <t>-N 500000 -T 0 -C 0.7 -D 0.01 -M 0.075 -Z</t>
  </si>
  <si>
    <t>-N 500000 -T 0 -C 0.6 -D 0.01 -M 0.075 -Z</t>
  </si>
  <si>
    <t>-N 500000 -T 0 -C 0.5 -D 0.01 -M 0.075 -Z</t>
  </si>
  <si>
    <t>-N 500000 -T 0 -C 0.4 -D 0.01 -M 0.075 -Z</t>
  </si>
  <si>
    <t>-N 500000 -T 0 -C 0.3 -D 0.01 -M 0.075 -Z</t>
  </si>
  <si>
    <t>-N 500000 -T 0 -C 0.2 -D 0.01 -M 0.075 -Z</t>
  </si>
  <si>
    <t>-N 500000 -T 0 -C 0.1 -D 0.01 -M 0.075 -Z</t>
  </si>
  <si>
    <t>-N 500000 -T 0 -C 0.075 -D 0.01 -M 0.075 -Z</t>
  </si>
  <si>
    <t>-N 500000 -T 0 -C 0.05 -D 0.01 -M 0.075 -Z</t>
  </si>
  <si>
    <t>-N 500000 -T 0 -C 0.025 -D 0.01 -M 0.075 -Z</t>
  </si>
  <si>
    <t>-N 500000 -T 0 -C 0.8 -D 0.01 -M 0.05 -Z</t>
  </si>
  <si>
    <t>-N 500000 -T 0 -C 0.7 -D 0.01 -M 0.05 -Z</t>
  </si>
  <si>
    <t>-N 500000 -T 0 -C 0.6 -D 0.01 -M 0.05 -Z</t>
  </si>
  <si>
    <t>-N 500000 -T 0 -C 0.5 -D 0.01 -M 0.05 -Z</t>
  </si>
  <si>
    <t>-N 500000 -T 0 -C 0.4 -D 0.01 -M 0.05 -Z</t>
  </si>
  <si>
    <t>-N 500000 -T 0 -C 0.3 -D 0.01 -M 0.05 -Z</t>
  </si>
  <si>
    <t>-N 500000 -T 0 -C 0.2 -D 0.01 -M 0.05 -Z</t>
  </si>
  <si>
    <t>-N 500000 -T 0 -C 0.1 -D 0.01 -M 0.05 -Z</t>
  </si>
  <si>
    <t>-N 500000 -T 0 -C 0.075 -D 0.01 -M 0.05 -Z</t>
  </si>
  <si>
    <t>-N 500000 -T 0 -C 0.05 -D 0.01 -M 0.05 -Z</t>
  </si>
  <si>
    <t>-N 500000 -T 0 -C 0.025 -D 0.01 -M 0.05 -Z</t>
  </si>
  <si>
    <t>-N 500000 -T 0 -C 0.8 -D 0.01 -M 0.025 -Z</t>
  </si>
  <si>
    <t>-N 500000 -T 0 -C 0.7 -D 0.01 -M 0.025 -Z</t>
  </si>
  <si>
    <t>-N 500000 -T 0 -C 0.6 -D 0.01 -M 0.025 -Z</t>
  </si>
  <si>
    <t>-N 500000 -T 0 -C 0.5 -D 0.01 -M 0.025 -Z</t>
  </si>
  <si>
    <t>-N 500000 -T 0 -C 0.4 -D 0.01 -M 0.025 -Z</t>
  </si>
  <si>
    <t>-N 500000 -T 0 -C 0.3 -D 0.01 -M 0.025 -Z</t>
  </si>
  <si>
    <t>-N 500000 -T 0 -C 0.2 -D 0.01 -M 0.025 -Z</t>
  </si>
  <si>
    <t>-N 500000 -T 0 -C 0.1 -D 0.01 -M 0.025 -Z</t>
  </si>
  <si>
    <t>-N 500000 -T 0 -C 0.075 -D 0.01 -M 0.025 -Z</t>
  </si>
  <si>
    <t>-N 500000 -T 0 -C 0.05 -D 0.01 -M 0.025 -Z</t>
  </si>
  <si>
    <t>-N 500000 -T 0 -C 0.025 -D 0.01 -M 0.025 -Z</t>
  </si>
  <si>
    <t>-N 500000 -T 0 -C 0.8 -D 0.01 -M 0.01 -Z</t>
  </si>
  <si>
    <t>-N 500000 -T 0 -C 0.7 -D 0.01 -M 0.01 -Z</t>
  </si>
  <si>
    <t>-N 500000 -T 0 -C 0.6 -D 0.01 -M 0.01 -Z</t>
  </si>
  <si>
    <t>-N 500000 -T 0 -C 0.5 -D 0.01 -M 0.01 -Z</t>
  </si>
  <si>
    <t>-N 500000 -T 0 -C 0.4 -D 0.01 -M 0.01 -Z</t>
  </si>
  <si>
    <t>-N 500000 -T 0 -C 0.3 -D 0.01 -M 0.01 -Z</t>
  </si>
  <si>
    <t>-N 500000 -T 0 -C 0.2 -D 0.01 -M 0.01 -Z</t>
  </si>
  <si>
    <t>-N 500000 -T 0 -C 0.1 -D 0.01 -M 0.01 -Z</t>
  </si>
  <si>
    <t>-N 500000 -T 0 -C 0.075 -D 0.01 -M 0.01 -Z</t>
  </si>
  <si>
    <t>-N 500000 -T 0 -C 0.05 -D 0.01 -M 0.01 -Z</t>
  </si>
  <si>
    <t>-N 500000 -T 0 -C 0.025 -D 0.01 -M 0.01 -Z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</si>
</sst>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indexed="205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5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14" fontId="0" fillId="0" borderId="0" xfId="0" applyNumberFormat="1"/>
    <xf numFmtId="11" fontId="0" fillId="0" borderId="0" xfId="0" applyNumberFormat="1"/>
    <xf numFmtId="0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5" fillId="3" borderId="0" xfId="0" applyFont="1" applyFill="1"/>
    <xf numFmtId="0" fontId="6" fillId="0" borderId="0" xfId="0" applyFont="1"/>
    <xf numFmtId="0" fontId="0" fillId="0" borderId="0" xfId="0" applyFill="1"/>
    <xf numFmtId="11" fontId="0" fillId="0" borderId="0" xfId="0" applyNumberFormat="1" applyFill="1"/>
    <xf numFmtId="0" fontId="0" fillId="0" borderId="0" xfId="0" applyNumberFormat="1" applyFill="1"/>
    <xf numFmtId="0" fontId="0" fillId="4" borderId="0" xfId="0" applyFill="1"/>
    <xf numFmtId="0" fontId="0" fillId="5" borderId="0" xfId="0" applyFill="1"/>
    <xf numFmtId="164" fontId="0" fillId="0" borderId="0" xfId="0" applyNumberFormat="1"/>
    <xf numFmtId="0" fontId="0" fillId="6" borderId="0" xfId="0" applyFill="1"/>
    <xf numFmtId="10" fontId="0" fillId="3" borderId="0" xfId="0" applyNumberFormat="1" applyFill="1"/>
    <xf numFmtId="10" fontId="0" fillId="0" borderId="0" xfId="0" applyNumberFormat="1" applyFill="1"/>
    <xf numFmtId="0" fontId="2" fillId="0" borderId="1" xfId="0" applyFont="1" applyBorder="1"/>
    <xf numFmtId="0" fontId="0" fillId="0" borderId="0" xfId="0" applyAlignment="1">
      <alignment horizontal="center"/>
    </xf>
    <xf numFmtId="0" fontId="6" fillId="0" borderId="0" xfId="0" quotePrefix="1" applyFont="1"/>
    <xf numFmtId="9" fontId="0" fillId="0" borderId="0" xfId="393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0" fillId="0" borderId="8" xfId="0" applyBorder="1"/>
  </cellXfs>
  <cellStyles count="45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Normal" xfId="0" builtinId="0"/>
    <cellStyle name="Percent" xfId="393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onnections" Target="connections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>
                <a:latin typeface="Times New Roman"/>
              </a:defRPr>
            </a:pPr>
            <a:r>
              <a:rPr lang="en-US" sz="1400">
                <a:latin typeface="Times New Roman"/>
              </a:rPr>
              <a:t># Active Users</a:t>
            </a:r>
          </a:p>
        </c:rich>
      </c:tx>
      <c:layout>
        <c:manualLayout>
          <c:xMode val="edge"/>
          <c:yMode val="edge"/>
          <c:x val="0.0949028523752412"/>
          <c:y val="0.086537778522365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083393022892006"/>
          <c:y val="0.0661414222828446"/>
          <c:w val="0.860269280909423"/>
          <c:h val="0.80887190774381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concurrency!$C$3</c:f>
              <c:strCache>
                <c:ptCount val="1"/>
                <c:pt idx="0">
                  <c:v># active users</c:v>
                </c:pt>
              </c:strCache>
            </c:strRef>
          </c:tx>
          <c:xVal>
            <c:numRef>
              <c:f>concurrency!$B$4:$B$9</c:f>
              <c:numCache>
                <c:formatCode>0.0</c:formatCode>
                <c:ptCount val="6"/>
                <c:pt idx="0">
                  <c:v>1.0</c:v>
                </c:pt>
                <c:pt idx="1">
                  <c:v>1.39598</c:v>
                </c:pt>
                <c:pt idx="2">
                  <c:v>1.92818</c:v>
                </c:pt>
                <c:pt idx="3">
                  <c:v>3.01362</c:v>
                </c:pt>
                <c:pt idx="4">
                  <c:v>6.85396</c:v>
                </c:pt>
                <c:pt idx="5">
                  <c:v>14.13988</c:v>
                </c:pt>
              </c:numCache>
            </c:numRef>
          </c:xVal>
          <c:yVal>
            <c:numRef>
              <c:f>concurrency!$C$4:$C$9</c:f>
              <c:numCache>
                <c:formatCode>General</c:formatCode>
                <c:ptCount val="6"/>
                <c:pt idx="0">
                  <c:v>1.0</c:v>
                </c:pt>
                <c:pt idx="1">
                  <c:v>5.0</c:v>
                </c:pt>
                <c:pt idx="2">
                  <c:v>10.0</c:v>
                </c:pt>
                <c:pt idx="3">
                  <c:v>20.0</c:v>
                </c:pt>
                <c:pt idx="4">
                  <c:v>50.0</c:v>
                </c:pt>
                <c:pt idx="5">
                  <c:v>100.0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237736"/>
        <c:axId val="2077083688"/>
      </c:scatterChart>
      <c:valAx>
        <c:axId val="2049237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/>
                  </a:defRPr>
                </a:pPr>
                <a:r>
                  <a:rPr lang="en-US" sz="1200">
                    <a:latin typeface="Times New Roman"/>
                  </a:rPr>
                  <a:t>Concurrency Measure (</a:t>
                </a:r>
                <a:r>
                  <a:rPr lang="el-GR" sz="1200">
                    <a:latin typeface="Times New Roman"/>
                  </a:rPr>
                  <a:t>γ</a:t>
                </a:r>
                <a:r>
                  <a:rPr lang="en-US" sz="1200">
                    <a:latin typeface="Times New Roman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589642592689159"/>
              <c:y val="0.77812129334896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077083688"/>
        <c:crosses val="autoZero"/>
        <c:crossBetween val="midCat"/>
      </c:valAx>
      <c:valAx>
        <c:axId val="2077083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49237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 paperSize="0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og"/>
            <c:dispRSqr val="0"/>
            <c:dispEq val="0"/>
          </c:trendline>
          <c:xVal>
            <c:numRef>
              <c:f>'error rates'!$B$3:$B$43</c:f>
              <c:numCache>
                <c:formatCode>General</c:formatCode>
                <c:ptCount val="41"/>
                <c:pt idx="0">
                  <c:v>1.0</c:v>
                </c:pt>
                <c:pt idx="1">
                  <c:v>0.830856135571491</c:v>
                </c:pt>
                <c:pt idx="2">
                  <c:v>0.815291855294259</c:v>
                </c:pt>
                <c:pt idx="3">
                  <c:v>0.736649172709426</c:v>
                </c:pt>
                <c:pt idx="4">
                  <c:v>0.658347021353311</c:v>
                </c:pt>
                <c:pt idx="5">
                  <c:v>0.55805055887184</c:v>
                </c:pt>
                <c:pt idx="6">
                  <c:v>0.542746684828332</c:v>
                </c:pt>
                <c:pt idx="7">
                  <c:v>0.54266655983334</c:v>
                </c:pt>
                <c:pt idx="8">
                  <c:v>0.541504747405953</c:v>
                </c:pt>
                <c:pt idx="9">
                  <c:v>0.538720403829974</c:v>
                </c:pt>
                <c:pt idx="10">
                  <c:v>0.53701774768639</c:v>
                </c:pt>
                <c:pt idx="11">
                  <c:v>0.502804374824726</c:v>
                </c:pt>
                <c:pt idx="12">
                  <c:v>0.502784343575978</c:v>
                </c:pt>
                <c:pt idx="13">
                  <c:v>0.490465125595929</c:v>
                </c:pt>
                <c:pt idx="14">
                  <c:v>0.490184688113457</c:v>
                </c:pt>
                <c:pt idx="15">
                  <c:v>0.471836064260246</c:v>
                </c:pt>
                <c:pt idx="16">
                  <c:v>0.408477224470173</c:v>
                </c:pt>
                <c:pt idx="17">
                  <c:v>0.309302511918593</c:v>
                </c:pt>
                <c:pt idx="18">
                  <c:v>0.275870357758102</c:v>
                </c:pt>
                <c:pt idx="19">
                  <c:v>0.225071110933055</c:v>
                </c:pt>
                <c:pt idx="20">
                  <c:v>0.225011017186811</c:v>
                </c:pt>
                <c:pt idx="21">
                  <c:v>0.171407395537037</c:v>
                </c:pt>
                <c:pt idx="22">
                  <c:v>0.171387364288289</c:v>
                </c:pt>
                <c:pt idx="23">
                  <c:v>0.171347301790793</c:v>
                </c:pt>
                <c:pt idx="24">
                  <c:v>0.171227114298305</c:v>
                </c:pt>
                <c:pt idx="25">
                  <c:v>0.171167020552061</c:v>
                </c:pt>
                <c:pt idx="26">
                  <c:v>0.170005208124674</c:v>
                </c:pt>
                <c:pt idx="27">
                  <c:v>0.150074115620367</c:v>
                </c:pt>
                <c:pt idx="28">
                  <c:v>0.148972396939225</c:v>
                </c:pt>
                <c:pt idx="29">
                  <c:v>0.145787428388285</c:v>
                </c:pt>
                <c:pt idx="30">
                  <c:v>0.145707303393293</c:v>
                </c:pt>
                <c:pt idx="31">
                  <c:v>0.145667240895797</c:v>
                </c:pt>
                <c:pt idx="32">
                  <c:v>0.144645647209647</c:v>
                </c:pt>
                <c:pt idx="33">
                  <c:v>0.121249148671928</c:v>
                </c:pt>
                <c:pt idx="34">
                  <c:v>0.082789151075678</c:v>
                </c:pt>
                <c:pt idx="35">
                  <c:v>0.0817875886382757</c:v>
                </c:pt>
                <c:pt idx="36">
                  <c:v>0.0281238732422579</c:v>
                </c:pt>
                <c:pt idx="37">
                  <c:v>0.0227554985777813</c:v>
                </c:pt>
                <c:pt idx="38" formatCode="0.00E+00">
                  <c:v>2.00312487480469E-5</c:v>
                </c:pt>
                <c:pt idx="39" formatCode="0.00E+00">
                  <c:v>2.00312487480469E-5</c:v>
                </c:pt>
                <c:pt idx="40" formatCode="0.00E+00">
                  <c:v>2.00312487480469E-5</c:v>
                </c:pt>
              </c:numCache>
            </c:numRef>
          </c:xVal>
          <c:yVal>
            <c:numRef>
              <c:f>'error rates'!$A$3:$A$43</c:f>
              <c:numCache>
                <c:formatCode>General</c:formatCode>
                <c:ptCount val="4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  <c:pt idx="23">
                  <c:v>1.0</c:v>
                </c:pt>
                <c:pt idx="24">
                  <c:v>1.0</c:v>
                </c:pt>
                <c:pt idx="25">
                  <c:v>1.0</c:v>
                </c:pt>
                <c:pt idx="26">
                  <c:v>1.0</c:v>
                </c:pt>
                <c:pt idx="27">
                  <c:v>1.0</c:v>
                </c:pt>
                <c:pt idx="28">
                  <c:v>1.0</c:v>
                </c:pt>
                <c:pt idx="29">
                  <c:v>1.0</c:v>
                </c:pt>
                <c:pt idx="30">
                  <c:v>1.0</c:v>
                </c:pt>
                <c:pt idx="31">
                  <c:v>1.0</c:v>
                </c:pt>
                <c:pt idx="32">
                  <c:v>1.0</c:v>
                </c:pt>
                <c:pt idx="33">
                  <c:v>1.0</c:v>
                </c:pt>
                <c:pt idx="34">
                  <c:v>1.0</c:v>
                </c:pt>
                <c:pt idx="35">
                  <c:v>1.0</c:v>
                </c:pt>
                <c:pt idx="36">
                  <c:v>1.0</c:v>
                </c:pt>
                <c:pt idx="37">
                  <c:v>1.0</c:v>
                </c:pt>
                <c:pt idx="38">
                  <c:v>1.0</c:v>
                </c:pt>
                <c:pt idx="39">
                  <c:v>0.705128205128205</c:v>
                </c:pt>
                <c:pt idx="40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87448"/>
        <c:axId val="2107529400"/>
      </c:scatterChart>
      <c:valAx>
        <c:axId val="2127887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7529400"/>
        <c:crosses val="autoZero"/>
        <c:crossBetween val="midCat"/>
      </c:valAx>
      <c:valAx>
        <c:axId val="2107529400"/>
        <c:scaling>
          <c:orientation val="minMax"/>
          <c:max val="1.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8874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87669880496485"/>
          <c:y val="0.0388059701492537"/>
          <c:w val="0.907289634801717"/>
          <c:h val="0.885532495005288"/>
        </c:manualLayout>
      </c:layout>
      <c:scatterChart>
        <c:scatterStyle val="smoothMarker"/>
        <c:varyColors val="0"/>
        <c:ser>
          <c:idx val="0"/>
          <c:order val="0"/>
          <c:tx>
            <c:v>3.50%</c:v>
          </c:tx>
          <c:marker>
            <c:symbol val="none"/>
          </c:marker>
          <c:xVal>
            <c:numRef>
              <c:f>'error rates'!$B$49:$B$63</c:f>
              <c:numCache>
                <c:formatCode>General</c:formatCode>
                <c:ptCount val="15"/>
                <c:pt idx="0">
                  <c:v>1.0</c:v>
                </c:pt>
                <c:pt idx="1">
                  <c:v>0.779388035015531</c:v>
                </c:pt>
                <c:pt idx="2">
                  <c:v>0.688369841461938</c:v>
                </c:pt>
                <c:pt idx="3">
                  <c:v>0.588194360401791</c:v>
                </c:pt>
                <c:pt idx="4">
                  <c:v>0.50653515672274</c:v>
                </c:pt>
                <c:pt idx="5">
                  <c:v>0.293194562104159</c:v>
                </c:pt>
                <c:pt idx="6">
                  <c:v>0.118621162612449</c:v>
                </c:pt>
                <c:pt idx="7">
                  <c:v>0.0727641292508774</c:v>
                </c:pt>
                <c:pt idx="8">
                  <c:v>0.0417826455282585</c:v>
                </c:pt>
                <c:pt idx="9">
                  <c:v>0.041419581265884</c:v>
                </c:pt>
                <c:pt idx="10">
                  <c:v>0.00991367138650207</c:v>
                </c:pt>
                <c:pt idx="11">
                  <c:v>0.00991367138650207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xVal>
          <c:yVal>
            <c:numRef>
              <c:f>'error rates'!$C$49:$C$63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0.997630331753554</c:v>
                </c:pt>
                <c:pt idx="3">
                  <c:v>0.982227488151658</c:v>
                </c:pt>
                <c:pt idx="4">
                  <c:v>0.96563981042654</c:v>
                </c:pt>
                <c:pt idx="5">
                  <c:v>0.927725118483412</c:v>
                </c:pt>
                <c:pt idx="6">
                  <c:v>0.875592417061611</c:v>
                </c:pt>
                <c:pt idx="7">
                  <c:v>0.841232227488151</c:v>
                </c:pt>
                <c:pt idx="8">
                  <c:v>0.838862559241706</c:v>
                </c:pt>
                <c:pt idx="9">
                  <c:v>0.831753554502369</c:v>
                </c:pt>
                <c:pt idx="10">
                  <c:v>0.796208530805687</c:v>
                </c:pt>
                <c:pt idx="11">
                  <c:v>0.719194312796208</c:v>
                </c:pt>
                <c:pt idx="12">
                  <c:v>0.511848341232227</c:v>
                </c:pt>
                <c:pt idx="13">
                  <c:v>0.239336492890995</c:v>
                </c:pt>
                <c:pt idx="14">
                  <c:v>0.0</c:v>
                </c:pt>
              </c:numCache>
            </c:numRef>
          </c:yVal>
          <c:smooth val="1"/>
        </c:ser>
        <c:ser>
          <c:idx val="1"/>
          <c:order val="1"/>
          <c:tx>
            <c:v>2.50%</c:v>
          </c:tx>
          <c:marker>
            <c:symbol val="none"/>
          </c:marker>
          <c:xVal>
            <c:numRef>
              <c:f>'error rates'!$B$66:$B$80</c:f>
              <c:numCache>
                <c:formatCode>General</c:formatCode>
                <c:ptCount val="15"/>
                <c:pt idx="0">
                  <c:v>0.868955244910077</c:v>
                </c:pt>
                <c:pt idx="1">
                  <c:v>0.787184364401235</c:v>
                </c:pt>
                <c:pt idx="2">
                  <c:v>0.708483036945341</c:v>
                </c:pt>
                <c:pt idx="3">
                  <c:v>0.620512665680384</c:v>
                </c:pt>
                <c:pt idx="4">
                  <c:v>0.512856898443082</c:v>
                </c:pt>
                <c:pt idx="5">
                  <c:v>0.294898503467085</c:v>
                </c:pt>
                <c:pt idx="6">
                  <c:v>0.1202359027002</c:v>
                </c:pt>
                <c:pt idx="7">
                  <c:v>0.0412326519931966</c:v>
                </c:pt>
                <c:pt idx="8">
                  <c:v>0.035123738212413</c:v>
                </c:pt>
                <c:pt idx="9">
                  <c:v>0.0100339160452079</c:v>
                </c:pt>
                <c:pt idx="10">
                  <c:v>0.0100339160452079</c:v>
                </c:pt>
                <c:pt idx="11">
                  <c:v>0.0100339160452079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xVal>
          <c:yVal>
            <c:numRef>
              <c:f>'error rates'!$C$66:$C$80</c:f>
              <c:numCache>
                <c:formatCode>General</c:formatCode>
                <c:ptCount val="15"/>
                <c:pt idx="0">
                  <c:v>1.0</c:v>
                </c:pt>
                <c:pt idx="1">
                  <c:v>0.998430141287284</c:v>
                </c:pt>
                <c:pt idx="2">
                  <c:v>0.996860282574568</c:v>
                </c:pt>
                <c:pt idx="3">
                  <c:v>0.990580847723704</c:v>
                </c:pt>
                <c:pt idx="4">
                  <c:v>0.971742543171114</c:v>
                </c:pt>
                <c:pt idx="5">
                  <c:v>0.937205651491365</c:v>
                </c:pt>
                <c:pt idx="6">
                  <c:v>0.880690737833595</c:v>
                </c:pt>
                <c:pt idx="7">
                  <c:v>0.846153846153846</c:v>
                </c:pt>
                <c:pt idx="8">
                  <c:v>0.84458398744113</c:v>
                </c:pt>
                <c:pt idx="9">
                  <c:v>0.839874411302982</c:v>
                </c:pt>
                <c:pt idx="10">
                  <c:v>0.814756671899529</c:v>
                </c:pt>
                <c:pt idx="11">
                  <c:v>0.718995290423861</c:v>
                </c:pt>
                <c:pt idx="12">
                  <c:v>0.521193092621664</c:v>
                </c:pt>
                <c:pt idx="13">
                  <c:v>0.196232339089481</c:v>
                </c:pt>
                <c:pt idx="14">
                  <c:v>0.0</c:v>
                </c:pt>
              </c:numCache>
            </c:numRef>
          </c:yVal>
          <c:smooth val="1"/>
        </c:ser>
        <c:ser>
          <c:idx val="2"/>
          <c:order val="2"/>
          <c:tx>
            <c:v>2.00%</c:v>
          </c:tx>
          <c:marker>
            <c:symbol val="none"/>
          </c:marker>
          <c:xVal>
            <c:numRef>
              <c:f>'error rates'!$B$83:$B$97</c:f>
              <c:numCache>
                <c:formatCode>General</c:formatCode>
                <c:ptCount val="15"/>
                <c:pt idx="0">
                  <c:v>1.0</c:v>
                </c:pt>
                <c:pt idx="1">
                  <c:v>0.724079696013188</c:v>
                </c:pt>
                <c:pt idx="2">
                  <c:v>0.676511389452944</c:v>
                </c:pt>
                <c:pt idx="3">
                  <c:v>0.53818934839864</c:v>
                </c:pt>
                <c:pt idx="4">
                  <c:v>0.448018657391584</c:v>
                </c:pt>
                <c:pt idx="5">
                  <c:v>0.277498542391282</c:v>
                </c:pt>
                <c:pt idx="6">
                  <c:v>0.0878385170590482</c:v>
                </c:pt>
                <c:pt idx="7">
                  <c:v>0.0263374816542351</c:v>
                </c:pt>
                <c:pt idx="8">
                  <c:v>0.0109069341965057</c:v>
                </c:pt>
                <c:pt idx="9">
                  <c:v>0.0109069341965057</c:v>
                </c:pt>
                <c:pt idx="10">
                  <c:v>0.0109069341965057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</c:numCache>
            </c:numRef>
          </c:xVal>
          <c:yVal>
            <c:numRef>
              <c:f>'error rates'!$C$83:$C$97</c:f>
              <c:numCache>
                <c:formatCode>General</c:formatCode>
                <c:ptCount val="15"/>
                <c:pt idx="0">
                  <c:v>1.0</c:v>
                </c:pt>
                <c:pt idx="1">
                  <c:v>1.0</c:v>
                </c:pt>
                <c:pt idx="2">
                  <c:v>0.996168582375478</c:v>
                </c:pt>
                <c:pt idx="3">
                  <c:v>0.992337164750957</c:v>
                </c:pt>
                <c:pt idx="4">
                  <c:v>0.980842911877394</c:v>
                </c:pt>
                <c:pt idx="5">
                  <c:v>0.934865900383141</c:v>
                </c:pt>
                <c:pt idx="6">
                  <c:v>0.863984674329501</c:v>
                </c:pt>
                <c:pt idx="7">
                  <c:v>0.827586206896551</c:v>
                </c:pt>
                <c:pt idx="8">
                  <c:v>0.825670498084291</c:v>
                </c:pt>
                <c:pt idx="9">
                  <c:v>0.818007662835249</c:v>
                </c:pt>
                <c:pt idx="10">
                  <c:v>0.793103448275862</c:v>
                </c:pt>
                <c:pt idx="11">
                  <c:v>0.704980842911877</c:v>
                </c:pt>
                <c:pt idx="12">
                  <c:v>0.524904214559387</c:v>
                </c:pt>
                <c:pt idx="13">
                  <c:v>0.201149425287356</c:v>
                </c:pt>
                <c:pt idx="14">
                  <c:v>0.0</c:v>
                </c:pt>
              </c:numCache>
            </c:numRef>
          </c:yVal>
          <c:smooth val="1"/>
        </c:ser>
        <c:ser>
          <c:idx val="3"/>
          <c:order val="3"/>
          <c:tx>
            <c:v>1.50%</c:v>
          </c:tx>
          <c:marker>
            <c:symbol val="none"/>
          </c:marker>
          <c:xVal>
            <c:numRef>
              <c:f>'error rates'!$B$100:$B$112</c:f>
              <c:numCache>
                <c:formatCode>General</c:formatCode>
                <c:ptCount val="13"/>
                <c:pt idx="0">
                  <c:v>1.0</c:v>
                </c:pt>
                <c:pt idx="1">
                  <c:v>0.0102111509382812</c:v>
                </c:pt>
                <c:pt idx="2">
                  <c:v>0.0102111509382812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</c:numCache>
            </c:numRef>
          </c:xVal>
          <c:yVal>
            <c:numRef>
              <c:f>'error rates'!$C$100:$C$112</c:f>
              <c:numCache>
                <c:formatCode>General</c:formatCode>
                <c:ptCount val="13"/>
                <c:pt idx="0">
                  <c:v>1.0</c:v>
                </c:pt>
                <c:pt idx="1">
                  <c:v>1.0</c:v>
                </c:pt>
                <c:pt idx="2">
                  <c:v>0.995037220843672</c:v>
                </c:pt>
                <c:pt idx="3">
                  <c:v>0.970223325062034</c:v>
                </c:pt>
                <c:pt idx="4">
                  <c:v>0.878411910669975</c:v>
                </c:pt>
                <c:pt idx="5">
                  <c:v>0.727047146401985</c:v>
                </c:pt>
                <c:pt idx="6">
                  <c:v>0.439205955334987</c:v>
                </c:pt>
                <c:pt idx="7">
                  <c:v>0.43424317617866</c:v>
                </c:pt>
                <c:pt idx="8">
                  <c:v>0.416873449131513</c:v>
                </c:pt>
                <c:pt idx="9">
                  <c:v>0.143920595533498</c:v>
                </c:pt>
                <c:pt idx="10">
                  <c:v>0.111662531017369</c:v>
                </c:pt>
                <c:pt idx="11">
                  <c:v>0.0545905707196029</c:v>
                </c:pt>
                <c:pt idx="12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843640"/>
        <c:axId val="2127842552"/>
      </c:scatterChart>
      <c:valAx>
        <c:axId val="2127843640"/>
        <c:scaling>
          <c:orientation val="minMax"/>
          <c:max val="1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 sz="1400">
                    <a:latin typeface="Times New Roman"/>
                  </a:defRPr>
                </a:pPr>
                <a:r>
                  <a:rPr lang="en-US" sz="1400">
                    <a:latin typeface="Times New Roman"/>
                  </a:rPr>
                  <a:t>FPR</a:t>
                </a:r>
              </a:p>
            </c:rich>
          </c:tx>
          <c:layout>
            <c:manualLayout>
              <c:xMode val="edge"/>
              <c:yMode val="edge"/>
              <c:x val="0.899595000569311"/>
              <c:y val="0.84776119402985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</a:defRPr>
            </a:pPr>
            <a:endParaRPr lang="en-US"/>
          </a:p>
        </c:txPr>
        <c:crossAx val="2127842552"/>
        <c:crosses val="autoZero"/>
        <c:crossBetween val="midCat"/>
      </c:valAx>
      <c:valAx>
        <c:axId val="2127842552"/>
        <c:scaling>
          <c:orientation val="minMax"/>
          <c:max val="1.0"/>
          <c:min val="0.6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400">
                    <a:latin typeface="Times New Roman"/>
                  </a:defRPr>
                </a:pPr>
                <a:r>
                  <a:rPr lang="en-US" sz="1400">
                    <a:latin typeface="Times New Roman"/>
                  </a:rPr>
                  <a:t>TPR</a:t>
                </a:r>
              </a:p>
            </c:rich>
          </c:tx>
          <c:layout>
            <c:manualLayout>
              <c:xMode val="edge"/>
              <c:yMode val="edge"/>
              <c:x val="0.0956618464961068"/>
              <c:y val="0.065154307204136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/>
              </a:defRPr>
            </a:pPr>
            <a:endParaRPr lang="en-US"/>
          </a:p>
        </c:txPr>
        <c:crossAx val="21278436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7584367582528"/>
          <c:y val="0.194903513926431"/>
          <c:w val="0.15531237683165"/>
          <c:h val="0.347506169937713"/>
        </c:manualLayout>
      </c:layout>
      <c:overlay val="0"/>
      <c:txPr>
        <a:bodyPr/>
        <a:lstStyle/>
        <a:p>
          <a:pPr>
            <a:defRPr sz="1200">
              <a:latin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668332987981765"/>
          <c:y val="0.0690021231422505"/>
          <c:w val="0.89259420128152"/>
          <c:h val="0.79646170821004"/>
        </c:manualLayout>
      </c:layout>
      <c:barChart>
        <c:barDir val="col"/>
        <c:grouping val="clustered"/>
        <c:varyColors val="0"/>
        <c:ser>
          <c:idx val="1"/>
          <c:order val="0"/>
          <c:tx>
            <c:v>FP Count</c:v>
          </c:tx>
          <c:invertIfNegative val="0"/>
          <c:cat>
            <c:numRef>
              <c:f>'Load Fluctuation'!$A$2:$A$22</c:f>
              <c:numCache>
                <c:formatCode>General</c:formatCode>
                <c:ptCount val="21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85.0</c:v>
                </c:pt>
                <c:pt idx="17">
                  <c:v>90.0</c:v>
                </c:pt>
                <c:pt idx="18">
                  <c:v>95.0</c:v>
                </c:pt>
                <c:pt idx="19">
                  <c:v>100.0</c:v>
                </c:pt>
                <c:pt idx="20">
                  <c:v>105.0</c:v>
                </c:pt>
              </c:numCache>
            </c:numRef>
          </c:cat>
          <c:val>
            <c:numRef>
              <c:f>'Load Fluctuation'!$G$2:$G$22</c:f>
              <c:numCache>
                <c:formatCode>General</c:formatCode>
                <c:ptCount val="21"/>
                <c:pt idx="0">
                  <c:v>0.0</c:v>
                </c:pt>
                <c:pt idx="1">
                  <c:v>1.0</c:v>
                </c:pt>
                <c:pt idx="2">
                  <c:v>0.0</c:v>
                </c:pt>
                <c:pt idx="3">
                  <c:v>0.0</c:v>
                </c:pt>
                <c:pt idx="4">
                  <c:v>1.0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10.0</c:v>
                </c:pt>
                <c:pt idx="9">
                  <c:v>0.0</c:v>
                </c:pt>
                <c:pt idx="10">
                  <c:v>0.0</c:v>
                </c:pt>
                <c:pt idx="11">
                  <c:v>10.0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1.0</c:v>
                </c:pt>
                <c:pt idx="18">
                  <c:v>0.0</c:v>
                </c:pt>
                <c:pt idx="19">
                  <c:v>1.0</c:v>
                </c:pt>
                <c:pt idx="20">
                  <c:v>0.0</c:v>
                </c:pt>
              </c:numCache>
            </c:numRef>
          </c:val>
        </c:ser>
        <c:ser>
          <c:idx val="2"/>
          <c:order val="1"/>
          <c:tx>
            <c:v>FN Count</c:v>
          </c:tx>
          <c:invertIfNegative val="0"/>
          <c:cat>
            <c:numRef>
              <c:f>'Load Fluctuation'!$A$2:$A$22</c:f>
              <c:numCache>
                <c:formatCode>General</c:formatCode>
                <c:ptCount val="21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  <c:pt idx="10">
                  <c:v>55.0</c:v>
                </c:pt>
                <c:pt idx="11">
                  <c:v>60.0</c:v>
                </c:pt>
                <c:pt idx="12">
                  <c:v>65.0</c:v>
                </c:pt>
                <c:pt idx="13">
                  <c:v>70.0</c:v>
                </c:pt>
                <c:pt idx="14">
                  <c:v>75.0</c:v>
                </c:pt>
                <c:pt idx="15">
                  <c:v>80.0</c:v>
                </c:pt>
                <c:pt idx="16">
                  <c:v>85.0</c:v>
                </c:pt>
                <c:pt idx="17">
                  <c:v>90.0</c:v>
                </c:pt>
                <c:pt idx="18">
                  <c:v>95.0</c:v>
                </c:pt>
                <c:pt idx="19">
                  <c:v>100.0</c:v>
                </c:pt>
                <c:pt idx="20">
                  <c:v>105.0</c:v>
                </c:pt>
              </c:numCache>
            </c:numRef>
          </c:cat>
          <c:val>
            <c:numRef>
              <c:f>'Load Fluctuation'!$H$2:$H$22</c:f>
              <c:numCache>
                <c:formatCode>General</c:formatCode>
                <c:ptCount val="21"/>
                <c:pt idx="0">
                  <c:v>0.0</c:v>
                </c:pt>
                <c:pt idx="1">
                  <c:v>5.0</c:v>
                </c:pt>
                <c:pt idx="2">
                  <c:v>18.0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4.0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5.0</c:v>
                </c:pt>
                <c:pt idx="19">
                  <c:v>5.0</c:v>
                </c:pt>
                <c:pt idx="2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7978616"/>
        <c:axId val="2127981592"/>
      </c:barChart>
      <c:lineChart>
        <c:grouping val="standard"/>
        <c:varyColors val="0"/>
        <c:ser>
          <c:idx val="0"/>
          <c:order val="2"/>
          <c:tx>
            <c:v>Concurrency</c:v>
          </c:tx>
          <c:marker>
            <c:symbol val="none"/>
          </c:marker>
          <c:val>
            <c:numRef>
              <c:f>'Load Fluctuation'!$D$2:$D$22</c:f>
              <c:numCache>
                <c:formatCode>General</c:formatCode>
                <c:ptCount val="21"/>
                <c:pt idx="0">
                  <c:v>1.4424</c:v>
                </c:pt>
                <c:pt idx="1">
                  <c:v>1.4424</c:v>
                </c:pt>
                <c:pt idx="2">
                  <c:v>1.4424</c:v>
                </c:pt>
                <c:pt idx="3">
                  <c:v>2.0006</c:v>
                </c:pt>
                <c:pt idx="4">
                  <c:v>2.0006</c:v>
                </c:pt>
                <c:pt idx="5">
                  <c:v>2.0006</c:v>
                </c:pt>
                <c:pt idx="6">
                  <c:v>3.3244</c:v>
                </c:pt>
                <c:pt idx="7">
                  <c:v>3.3244</c:v>
                </c:pt>
                <c:pt idx="8">
                  <c:v>3.3244</c:v>
                </c:pt>
                <c:pt idx="9">
                  <c:v>7.6106</c:v>
                </c:pt>
                <c:pt idx="10">
                  <c:v>7.6106</c:v>
                </c:pt>
                <c:pt idx="11">
                  <c:v>7.6106</c:v>
                </c:pt>
                <c:pt idx="12">
                  <c:v>3.3244</c:v>
                </c:pt>
                <c:pt idx="13">
                  <c:v>3.3244</c:v>
                </c:pt>
                <c:pt idx="14">
                  <c:v>3.3244</c:v>
                </c:pt>
                <c:pt idx="15">
                  <c:v>2.0006</c:v>
                </c:pt>
                <c:pt idx="16">
                  <c:v>2.0006</c:v>
                </c:pt>
                <c:pt idx="17">
                  <c:v>2.0006</c:v>
                </c:pt>
                <c:pt idx="18">
                  <c:v>1.4424</c:v>
                </c:pt>
                <c:pt idx="19">
                  <c:v>1.4424</c:v>
                </c:pt>
                <c:pt idx="20">
                  <c:v>1.4424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978616"/>
        <c:axId val="2127981592"/>
      </c:lineChart>
      <c:catAx>
        <c:axId val="2127978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7981592"/>
        <c:crosses val="autoZero"/>
        <c:auto val="1"/>
        <c:lblAlgn val="ctr"/>
        <c:lblOffset val="100"/>
        <c:noMultiLvlLbl val="0"/>
      </c:catAx>
      <c:valAx>
        <c:axId val="2127981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79786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410361344002"/>
          <c:y val="0.0643157463597305"/>
          <c:w val="0.212550607287449"/>
          <c:h val="0.247326519529886"/>
        </c:manualLayout>
      </c:layout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733681102362205"/>
          <c:y val="0.0601851851851852"/>
          <c:w val="0.893298556430446"/>
          <c:h val="0.773688944369759"/>
        </c:manualLayout>
      </c:layout>
      <c:barChart>
        <c:barDir val="col"/>
        <c:grouping val="clustered"/>
        <c:varyColors val="0"/>
        <c:ser>
          <c:idx val="0"/>
          <c:order val="0"/>
          <c:tx>
            <c:v>FP Count</c:v>
          </c:tx>
          <c:invertIfNegative val="0"/>
          <c:cat>
            <c:numRef>
              <c:f>'Load Fluctuation'!$A$25:$A$34</c:f>
              <c:numCache>
                <c:formatCode>General</c:formatCode>
                <c:ptCount val="10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</c:numCache>
            </c:numRef>
          </c:cat>
          <c:val>
            <c:numRef>
              <c:f>'Load Fluctuation'!$G$25:$G$34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10.0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1"/>
          <c:order val="1"/>
          <c:tx>
            <c:v>FN Count</c:v>
          </c:tx>
          <c:invertIfNegative val="0"/>
          <c:cat>
            <c:numRef>
              <c:f>'Load Fluctuation'!$A$25:$A$34</c:f>
              <c:numCache>
                <c:formatCode>General</c:formatCode>
                <c:ptCount val="10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</c:numCache>
            </c:numRef>
          </c:cat>
          <c:val>
            <c:numRef>
              <c:f>'Load Fluctuation'!$H$25:$H$34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13.0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6392664"/>
        <c:axId val="2077152248"/>
      </c:barChart>
      <c:lineChart>
        <c:grouping val="standard"/>
        <c:varyColors val="0"/>
        <c:ser>
          <c:idx val="2"/>
          <c:order val="2"/>
          <c:tx>
            <c:v>Concurrency(γ)</c:v>
          </c:tx>
          <c:marker>
            <c:symbol val="none"/>
          </c:marker>
          <c:cat>
            <c:numRef>
              <c:f>'Load Fluctuation'!$A$25:$A$34</c:f>
              <c:numCache>
                <c:formatCode>General</c:formatCode>
                <c:ptCount val="10"/>
                <c:pt idx="0">
                  <c:v>5.0</c:v>
                </c:pt>
                <c:pt idx="1">
                  <c:v>10.0</c:v>
                </c:pt>
                <c:pt idx="2">
                  <c:v>15.0</c:v>
                </c:pt>
                <c:pt idx="3">
                  <c:v>20.0</c:v>
                </c:pt>
                <c:pt idx="4">
                  <c:v>25.0</c:v>
                </c:pt>
                <c:pt idx="5">
                  <c:v>30.0</c:v>
                </c:pt>
                <c:pt idx="6">
                  <c:v>35.0</c:v>
                </c:pt>
                <c:pt idx="7">
                  <c:v>40.0</c:v>
                </c:pt>
                <c:pt idx="8">
                  <c:v>45.0</c:v>
                </c:pt>
                <c:pt idx="9">
                  <c:v>50.0</c:v>
                </c:pt>
              </c:numCache>
            </c:numRef>
          </c:cat>
          <c:val>
            <c:numRef>
              <c:f>'Load Fluctuation'!$D$25:$D$34</c:f>
              <c:numCache>
                <c:formatCode>General</c:formatCode>
                <c:ptCount val="10"/>
                <c:pt idx="0">
                  <c:v>2.0006</c:v>
                </c:pt>
                <c:pt idx="1">
                  <c:v>2.0006</c:v>
                </c:pt>
                <c:pt idx="2">
                  <c:v>4.8056</c:v>
                </c:pt>
                <c:pt idx="3">
                  <c:v>7.6106</c:v>
                </c:pt>
                <c:pt idx="4">
                  <c:v>7.6106</c:v>
                </c:pt>
                <c:pt idx="5">
                  <c:v>7.6106</c:v>
                </c:pt>
                <c:pt idx="6">
                  <c:v>7.6106</c:v>
                </c:pt>
                <c:pt idx="7">
                  <c:v>4.8056</c:v>
                </c:pt>
                <c:pt idx="8">
                  <c:v>2.0006</c:v>
                </c:pt>
                <c:pt idx="9">
                  <c:v>2.0006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6392664"/>
        <c:axId val="2077152248"/>
      </c:lineChart>
      <c:scatterChart>
        <c:scatterStyle val="lineMarker"/>
        <c:varyColors val="0"/>
        <c:ser>
          <c:idx val="3"/>
          <c:order val="3"/>
          <c:tx>
            <c:v>#Users</c:v>
          </c:tx>
          <c:spPr>
            <a:ln>
              <a:prstDash val="sysDot"/>
            </a:ln>
          </c:spPr>
          <c:marker>
            <c:symbol val="none"/>
          </c:marker>
          <c:xVal>
            <c:numRef>
              <c:f>'Load Fluctuation'!$K$25:$K$36</c:f>
              <c:numCache>
                <c:formatCode>General</c:formatCode>
                <c:ptCount val="12"/>
                <c:pt idx="0">
                  <c:v>5.0</c:v>
                </c:pt>
                <c:pt idx="1">
                  <c:v>10.0</c:v>
                </c:pt>
                <c:pt idx="2">
                  <c:v>11.0</c:v>
                </c:pt>
                <c:pt idx="3">
                  <c:v>15.0</c:v>
                </c:pt>
                <c:pt idx="4">
                  <c:v>20.0</c:v>
                </c:pt>
                <c:pt idx="5">
                  <c:v>25.0</c:v>
                </c:pt>
                <c:pt idx="6">
                  <c:v>30.0</c:v>
                </c:pt>
                <c:pt idx="7">
                  <c:v>34.0</c:v>
                </c:pt>
                <c:pt idx="8">
                  <c:v>35.0</c:v>
                </c:pt>
                <c:pt idx="9">
                  <c:v>40.0</c:v>
                </c:pt>
                <c:pt idx="10">
                  <c:v>45.0</c:v>
                </c:pt>
                <c:pt idx="11">
                  <c:v>50.0</c:v>
                </c:pt>
              </c:numCache>
            </c:numRef>
          </c:xVal>
          <c:yVal>
            <c:numRef>
              <c:f>'Load Fluctuation'!$L$25:$L$36</c:f>
              <c:numCache>
                <c:formatCode>General</c:formatCode>
                <c:ptCount val="12"/>
                <c:pt idx="0">
                  <c:v>10.0</c:v>
                </c:pt>
                <c:pt idx="1">
                  <c:v>10.0</c:v>
                </c:pt>
                <c:pt idx="2">
                  <c:v>50.0</c:v>
                </c:pt>
                <c:pt idx="3">
                  <c:v>50.0</c:v>
                </c:pt>
                <c:pt idx="4">
                  <c:v>50.0</c:v>
                </c:pt>
                <c:pt idx="5">
                  <c:v>50.0</c:v>
                </c:pt>
                <c:pt idx="6">
                  <c:v>50.0</c:v>
                </c:pt>
                <c:pt idx="7">
                  <c:v>50.0</c:v>
                </c:pt>
                <c:pt idx="8">
                  <c:v>10.0</c:v>
                </c:pt>
                <c:pt idx="9">
                  <c:v>10.0</c:v>
                </c:pt>
                <c:pt idx="10">
                  <c:v>10.0</c:v>
                </c:pt>
                <c:pt idx="11">
                  <c:v>10.0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222040"/>
        <c:axId val="2076726440"/>
      </c:scatterChart>
      <c:catAx>
        <c:axId val="2076392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Times New Roman"/>
                  </a:defRPr>
                </a:pPr>
                <a:r>
                  <a:rPr lang="en-US" sz="1200">
                    <a:latin typeface="Times New Roman"/>
                  </a:rPr>
                  <a:t>x 1,000 events</a:t>
                </a:r>
              </a:p>
            </c:rich>
          </c:tx>
          <c:layout>
            <c:manualLayout>
              <c:xMode val="edge"/>
              <c:yMode val="edge"/>
              <c:x val="0.717462279758084"/>
              <c:y val="0.9255915114269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tailEnd type="arrow"/>
          </a:ln>
        </c:spPr>
        <c:crossAx val="2077152248"/>
        <c:crosses val="autoZero"/>
        <c:auto val="1"/>
        <c:lblAlgn val="ctr"/>
        <c:lblOffset val="100"/>
        <c:noMultiLvlLbl val="0"/>
      </c:catAx>
      <c:valAx>
        <c:axId val="207715224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sz="1200">
                    <a:latin typeface="Times New Roman"/>
                  </a:defRPr>
                </a:pPr>
                <a:r>
                  <a:rPr lang="en-US" sz="1200">
                    <a:latin typeface="Times New Roman"/>
                  </a:rPr>
                  <a:t>Value</a:t>
                </a:r>
              </a:p>
            </c:rich>
          </c:tx>
          <c:layout>
            <c:manualLayout>
              <c:xMode val="edge"/>
              <c:yMode val="edge"/>
              <c:x val="0.0143513203214696"/>
              <c:y val="0.00399660790671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076392664"/>
        <c:crosses val="autoZero"/>
        <c:crossBetween val="between"/>
      </c:valAx>
      <c:valAx>
        <c:axId val="2076726440"/>
        <c:scaling>
          <c:orientation val="minMax"/>
          <c:max val="80.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>
                    <a:latin typeface="Times New Roman"/>
                  </a:rPr>
                  <a:t>#Users</a:t>
                </a:r>
              </a:p>
            </c:rich>
          </c:tx>
          <c:layout>
            <c:manualLayout>
              <c:xMode val="edge"/>
              <c:yMode val="edge"/>
              <c:x val="0.879081425097408"/>
              <c:y val="0.0039966079067106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129222040"/>
        <c:crosses val="max"/>
        <c:crossBetween val="midCat"/>
      </c:valAx>
      <c:valAx>
        <c:axId val="2129222040"/>
        <c:scaling>
          <c:orientation val="minMax"/>
          <c:max val="50.0"/>
          <c:min val="2.5"/>
        </c:scaling>
        <c:delete val="0"/>
        <c:axPos val="t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2076726440"/>
        <c:crosses val="max"/>
        <c:crossBetween val="midCat"/>
      </c:valAx>
    </c:plotArea>
    <c:legend>
      <c:legendPos val="r"/>
      <c:layout>
        <c:manualLayout>
          <c:xMode val="edge"/>
          <c:yMode val="edge"/>
          <c:x val="0.439284874838406"/>
          <c:y val="0.0324401275100128"/>
          <c:w val="0.313225137185062"/>
          <c:h val="0.227026401111626"/>
        </c:manualLayout>
      </c:layout>
      <c:overlay val="0"/>
      <c:txPr>
        <a:bodyPr/>
        <a:lstStyle/>
        <a:p>
          <a:pPr>
            <a:defRPr sz="1100">
              <a:latin typeface="Times New Roman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TPR Sensitivity to Support and Confidence Levels</a:t>
            </a:r>
          </a:p>
        </c:rich>
      </c:tx>
      <c:layout/>
      <c:overlay val="0"/>
    </c:title>
    <c:autoTitleDeleted val="0"/>
    <c:view3D>
      <c:rotX val="15"/>
      <c:rotY val="13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03125"/>
          <c:y val="0.129178470254958"/>
          <c:w val="0.946499630905512"/>
          <c:h val="0.76399924159621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'TPR FPR Sensitivity'!$C$2</c:f>
              <c:strCache>
                <c:ptCount val="1"/>
                <c:pt idx="0">
                  <c:v>0.5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Sensitivity'!$C$3:$C$13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'TPR FPR Sensitivity'!$D$2</c:f>
              <c:strCache>
                <c:ptCount val="1"/>
                <c:pt idx="0">
                  <c:v>0.4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Sensitivity'!$D$3:$D$13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'TPR FPR Sensitivity'!$E$2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Sensitivity'!$E$3:$E$13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'TPR FPR Sensitivity'!$F$2</c:f>
              <c:strCache>
                <c:ptCount val="1"/>
                <c:pt idx="0">
                  <c:v>0.2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Sensitivity'!$F$3:$F$13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4"/>
          <c:order val="4"/>
          <c:tx>
            <c:strRef>
              <c:f>'TPR FPR Sensitivity'!$G$2</c:f>
              <c:strCache>
                <c:ptCount val="1"/>
                <c:pt idx="0">
                  <c:v>0.1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Sensitivity'!$G$3:$G$13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5"/>
          <c:order val="5"/>
          <c:tx>
            <c:strRef>
              <c:f>'TPR FPR Sensitivity'!$H$2</c:f>
              <c:strCache>
                <c:ptCount val="1"/>
                <c:pt idx="0">
                  <c:v>0.075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Sensitivity'!$H$3:$H$13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6"/>
          <c:order val="6"/>
          <c:tx>
            <c:strRef>
              <c:f>'TPR FPR Sensitivity'!$I$2</c:f>
              <c:strCache>
                <c:ptCount val="1"/>
                <c:pt idx="0">
                  <c:v>0.05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Sensitivity'!$I$3:$I$13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7"/>
          <c:order val="7"/>
          <c:tx>
            <c:strRef>
              <c:f>'TPR FPR Sensitivity'!$J$2</c:f>
              <c:strCache>
                <c:ptCount val="1"/>
                <c:pt idx="0">
                  <c:v>0.025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Sensitivity'!$J$3:$J$13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8"/>
          <c:order val="8"/>
          <c:tx>
            <c:strRef>
              <c:f>'TPR FPR Sensitivity'!$K$2</c:f>
              <c:strCache>
                <c:ptCount val="1"/>
                <c:pt idx="0">
                  <c:v>0.01</c:v>
                </c:pt>
              </c:strCache>
            </c:strRef>
          </c:tx>
          <c:invertIfNegative val="0"/>
          <c:cat>
            <c:numRef>
              <c:f>'TPR FPR Sensitivity'!$B$3:$B$13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Sensitivity'!$K$3:$K$13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7921528"/>
        <c:axId val="-2063481832"/>
        <c:axId val="-2054083064"/>
      </c:bar3DChart>
      <c:catAx>
        <c:axId val="-2067921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/>
                </a:pPr>
                <a:r>
                  <a:rPr lang="en-US" sz="1600"/>
                  <a:t>conf</a:t>
                </a:r>
                <a:r>
                  <a:rPr lang="en-US" sz="2000" baseline="-25000"/>
                  <a:t>min</a:t>
                </a:r>
                <a:endParaRPr lang="en-US" sz="1600" baseline="-25000"/>
              </a:p>
            </c:rich>
          </c:tx>
          <c:layout>
            <c:manualLayout>
              <c:xMode val="edge"/>
              <c:yMode val="edge"/>
              <c:x val="0.714911540354331"/>
              <c:y val="0.84244679295724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63481832"/>
        <c:crosses val="autoZero"/>
        <c:auto val="1"/>
        <c:lblAlgn val="ctr"/>
        <c:lblOffset val="100"/>
        <c:noMultiLvlLbl val="0"/>
      </c:catAx>
      <c:valAx>
        <c:axId val="-2063481832"/>
        <c:scaling>
          <c:orientation val="minMax"/>
          <c:min val="0.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TP Rate</a:t>
                </a:r>
              </a:p>
            </c:rich>
          </c:tx>
          <c:layout>
            <c:manualLayout>
              <c:xMode val="edge"/>
              <c:yMode val="edge"/>
              <c:x val="0.861811392716535"/>
              <c:y val="0.12686600789632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2067921528"/>
        <c:crosses val="autoZero"/>
        <c:crossBetween val="between"/>
      </c:valAx>
      <c:serAx>
        <c:axId val="-205408306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1600"/>
                </a:pPr>
                <a:r>
                  <a:rPr lang="en-US" sz="1600"/>
                  <a:t>supp</a:t>
                </a:r>
                <a:r>
                  <a:rPr lang="en-US" sz="2000" baseline="-25000"/>
                  <a:t>min</a:t>
                </a:r>
                <a:endParaRPr lang="en-US" sz="1600" baseline="-25000"/>
              </a:p>
            </c:rich>
          </c:tx>
          <c:layout>
            <c:manualLayout>
              <c:xMode val="edge"/>
              <c:yMode val="edge"/>
              <c:x val="0.13285999015748"/>
              <c:y val="0.853830831344382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63481832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FPR Sensitivity to Support and Confidence Levels</a:t>
            </a:r>
          </a:p>
        </c:rich>
      </c:tx>
      <c:layout/>
      <c:overlay val="0"/>
    </c:title>
    <c:autoTitleDeleted val="0"/>
    <c:view3D>
      <c:rotX val="15"/>
      <c:rotY val="135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0201863354037267"/>
          <c:y val="0.128813559322034"/>
          <c:w val="0.958831857974275"/>
          <c:h val="0.764290004003737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'TPR FPR Sensitivity'!$O$2</c:f>
              <c:strCache>
                <c:ptCount val="1"/>
                <c:pt idx="0">
                  <c:v>0.5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Sensitivity'!$O$3:$O$13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1"/>
          <c:order val="1"/>
          <c:tx>
            <c:strRef>
              <c:f>'TPR FPR Sensitivity'!$P$2</c:f>
              <c:strCache>
                <c:ptCount val="1"/>
                <c:pt idx="0">
                  <c:v>0.4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Sensitivity'!$P$3:$P$13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2"/>
          <c:order val="2"/>
          <c:tx>
            <c:strRef>
              <c:f>'TPR FPR Sensitivity'!$Q$2</c:f>
              <c:strCache>
                <c:ptCount val="1"/>
                <c:pt idx="0">
                  <c:v>0.3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Sensitivity'!$Q$3:$Q$13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</c:numCache>
            </c:numRef>
          </c:val>
        </c:ser>
        <c:ser>
          <c:idx val="3"/>
          <c:order val="3"/>
          <c:tx>
            <c:strRef>
              <c:f>'TPR FPR Sensitivity'!$R$2</c:f>
              <c:strCache>
                <c:ptCount val="1"/>
                <c:pt idx="0">
                  <c:v>0.2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Sensitivity'!$R$3:$R$13</c:f>
              <c:numCache>
                <c:formatCode>General</c:formatCode>
                <c:ptCount val="11"/>
                <c:pt idx="0">
                  <c:v>0.566533226581265</c:v>
                </c:pt>
                <c:pt idx="1">
                  <c:v>0.525700560448358</c:v>
                </c:pt>
                <c:pt idx="2">
                  <c:v>0.499399519615692</c:v>
                </c:pt>
                <c:pt idx="3">
                  <c:v>0.472918334667734</c:v>
                </c:pt>
                <c:pt idx="4">
                  <c:v>0.449499599679743</c:v>
                </c:pt>
                <c:pt idx="5">
                  <c:v>0.449499599679743</c:v>
                </c:pt>
                <c:pt idx="6">
                  <c:v>0.449499599679743</c:v>
                </c:pt>
                <c:pt idx="7">
                  <c:v>0.449499599679743</c:v>
                </c:pt>
                <c:pt idx="8">
                  <c:v>0.449499599679743</c:v>
                </c:pt>
                <c:pt idx="9">
                  <c:v>0.449499599679743</c:v>
                </c:pt>
                <c:pt idx="10">
                  <c:v>0.449499599679743</c:v>
                </c:pt>
              </c:numCache>
            </c:numRef>
          </c:val>
        </c:ser>
        <c:ser>
          <c:idx val="4"/>
          <c:order val="4"/>
          <c:tx>
            <c:strRef>
              <c:f>'TPR FPR Sensitivity'!$S$2</c:f>
              <c:strCache>
                <c:ptCount val="1"/>
                <c:pt idx="0">
                  <c:v>0.1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Sensitivity'!$S$3:$S$13</c:f>
              <c:numCache>
                <c:formatCode>General</c:formatCode>
                <c:ptCount val="11"/>
                <c:pt idx="0">
                  <c:v>0.439911929543634</c:v>
                </c:pt>
                <c:pt idx="1">
                  <c:v>0.31941553242594</c:v>
                </c:pt>
                <c:pt idx="2">
                  <c:v>0.219715772618094</c:v>
                </c:pt>
                <c:pt idx="3">
                  <c:v>0.134347477982385</c:v>
                </c:pt>
                <c:pt idx="4">
                  <c:v>0.074919935948759</c:v>
                </c:pt>
                <c:pt idx="5">
                  <c:v>0.0478582866293034</c:v>
                </c:pt>
                <c:pt idx="6">
                  <c:v>0.0284427542033626</c:v>
                </c:pt>
                <c:pt idx="7">
                  <c:v>0.0284427542033626</c:v>
                </c:pt>
                <c:pt idx="8">
                  <c:v>0.0284427542033626</c:v>
                </c:pt>
                <c:pt idx="9">
                  <c:v>0.0284427542033626</c:v>
                </c:pt>
                <c:pt idx="10">
                  <c:v>0.0284427542033626</c:v>
                </c:pt>
              </c:numCache>
            </c:numRef>
          </c:val>
        </c:ser>
        <c:ser>
          <c:idx val="5"/>
          <c:order val="5"/>
          <c:tx>
            <c:strRef>
              <c:f>'TPR FPR Sensitivity'!$T$2</c:f>
              <c:strCache>
                <c:ptCount val="1"/>
                <c:pt idx="0">
                  <c:v>0.075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Sensitivity'!$T$3:$T$13</c:f>
              <c:numCache>
                <c:formatCode>General</c:formatCode>
                <c:ptCount val="11"/>
                <c:pt idx="0">
                  <c:v>0.439911929543634</c:v>
                </c:pt>
                <c:pt idx="1">
                  <c:v>0.31941553242594</c:v>
                </c:pt>
                <c:pt idx="2">
                  <c:v>0.219715772618094</c:v>
                </c:pt>
                <c:pt idx="3">
                  <c:v>0.134347477982385</c:v>
                </c:pt>
                <c:pt idx="4">
                  <c:v>0.074919935948759</c:v>
                </c:pt>
                <c:pt idx="5">
                  <c:v>0.0394515612489992</c:v>
                </c:pt>
                <c:pt idx="6">
                  <c:v>0.0102882305844675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6"/>
          <c:order val="6"/>
          <c:tx>
            <c:strRef>
              <c:f>'TPR FPR Sensitivity'!$U$2</c:f>
              <c:strCache>
                <c:ptCount val="1"/>
                <c:pt idx="0">
                  <c:v>0.05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Sensitivity'!$U$3:$U$13</c:f>
              <c:numCache>
                <c:formatCode>General</c:formatCode>
                <c:ptCount val="11"/>
                <c:pt idx="0">
                  <c:v>0.439911929543634</c:v>
                </c:pt>
                <c:pt idx="1">
                  <c:v>0.31941553242594</c:v>
                </c:pt>
                <c:pt idx="2">
                  <c:v>0.219715772618094</c:v>
                </c:pt>
                <c:pt idx="3">
                  <c:v>0.134347477982385</c:v>
                </c:pt>
                <c:pt idx="4">
                  <c:v>0.074519615692554</c:v>
                </c:pt>
                <c:pt idx="5">
                  <c:v>0.0394515612489992</c:v>
                </c:pt>
                <c:pt idx="6">
                  <c:v>0.0102882305844675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7"/>
          <c:order val="7"/>
          <c:tx>
            <c:strRef>
              <c:f>'TPR FPR Sensitivity'!$V$2</c:f>
              <c:strCache>
                <c:ptCount val="1"/>
                <c:pt idx="0">
                  <c:v>0.025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Sensitivity'!$V$3:$V$13</c:f>
              <c:numCache>
                <c:formatCode>General</c:formatCode>
                <c:ptCount val="11"/>
                <c:pt idx="0">
                  <c:v>0.439911929543634</c:v>
                </c:pt>
                <c:pt idx="1">
                  <c:v>0.31941553242594</c:v>
                </c:pt>
                <c:pt idx="2">
                  <c:v>0.218314651721377</c:v>
                </c:pt>
                <c:pt idx="3">
                  <c:v>0.134027221777421</c:v>
                </c:pt>
                <c:pt idx="4">
                  <c:v>0.0740992794235388</c:v>
                </c:pt>
                <c:pt idx="5">
                  <c:v>0.0394515612489992</c:v>
                </c:pt>
                <c:pt idx="6">
                  <c:v>0.0102882305844675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'TPR FPR Sensitivity'!$W$2</c:f>
              <c:strCache>
                <c:ptCount val="1"/>
                <c:pt idx="0">
                  <c:v>0.01</c:v>
                </c:pt>
              </c:strCache>
            </c:strRef>
          </c:tx>
          <c:invertIfNegative val="0"/>
          <c:cat>
            <c:numRef>
              <c:f>'TPR FPR Sensitivity'!$N$3:$N$13</c:f>
              <c:numCache>
                <c:formatCode>General</c:formatCode>
                <c:ptCount val="11"/>
                <c:pt idx="0">
                  <c:v>0.8</c:v>
                </c:pt>
                <c:pt idx="1">
                  <c:v>0.7</c:v>
                </c:pt>
                <c:pt idx="2">
                  <c:v>0.6</c:v>
                </c:pt>
                <c:pt idx="3">
                  <c:v>0.5</c:v>
                </c:pt>
                <c:pt idx="4">
                  <c:v>0.4</c:v>
                </c:pt>
                <c:pt idx="5">
                  <c:v>0.3</c:v>
                </c:pt>
                <c:pt idx="6">
                  <c:v>0.2</c:v>
                </c:pt>
                <c:pt idx="7">
                  <c:v>0.1</c:v>
                </c:pt>
                <c:pt idx="8">
                  <c:v>0.075</c:v>
                </c:pt>
                <c:pt idx="9">
                  <c:v>0.05</c:v>
                </c:pt>
                <c:pt idx="10">
                  <c:v>0.025</c:v>
                </c:pt>
              </c:numCache>
            </c:numRef>
          </c:cat>
          <c:val>
            <c:numRef>
              <c:f>'TPR FPR Sensitivity'!$W$3:$W$13</c:f>
              <c:numCache>
                <c:formatCode>General</c:formatCode>
                <c:ptCount val="11"/>
                <c:pt idx="0">
                  <c:v>0.439911929543634</c:v>
                </c:pt>
                <c:pt idx="1">
                  <c:v>0.31941553242594</c:v>
                </c:pt>
                <c:pt idx="2">
                  <c:v>0.218314651721377</c:v>
                </c:pt>
                <c:pt idx="3">
                  <c:v>0.134027221777421</c:v>
                </c:pt>
                <c:pt idx="4">
                  <c:v>0.0740992794235388</c:v>
                </c:pt>
                <c:pt idx="5">
                  <c:v>0.0394515612489992</c:v>
                </c:pt>
                <c:pt idx="6">
                  <c:v>0.0102882305844675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2067178408"/>
        <c:axId val="-2052356728"/>
        <c:axId val="2036434312"/>
      </c:bar3DChart>
      <c:catAx>
        <c:axId val="-2067178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imes New Roman"/>
                    <a:ea typeface="+mn-ea"/>
                    <a:cs typeface="Times New Roman"/>
                  </a:defRPr>
                </a:pPr>
                <a:r>
                  <a:rPr lang="en-US" sz="1600" b="1" i="0" kern="1200" baseline="0">
                    <a:solidFill>
                      <a:srgbClr val="000000"/>
                    </a:solidFill>
                    <a:effectLst/>
                    <a:latin typeface="Times New Roman"/>
                    <a:cs typeface="Times New Roman"/>
                  </a:rPr>
                  <a:t>conf</a:t>
                </a:r>
                <a:r>
                  <a:rPr lang="en-US" sz="2000" b="1" i="0" kern="1200" baseline="-25000">
                    <a:solidFill>
                      <a:srgbClr val="000000"/>
                    </a:solidFill>
                    <a:effectLst/>
                    <a:latin typeface="Times New Roman"/>
                    <a:cs typeface="Times New Roman"/>
                  </a:rPr>
                  <a:t>min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695450677360982"/>
              <c:y val="0.8287450509364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-2052356728"/>
        <c:crosses val="autoZero"/>
        <c:auto val="1"/>
        <c:lblAlgn val="ctr"/>
        <c:lblOffset val="100"/>
        <c:noMultiLvlLbl val="0"/>
      </c:catAx>
      <c:valAx>
        <c:axId val="-2052356728"/>
        <c:scaling>
          <c:orientation val="minMax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>
                  <a:defRPr sz="1400"/>
                </a:pPr>
                <a:r>
                  <a:rPr lang="en-US" sz="1400"/>
                  <a:t>FP Rate</a:t>
                </a:r>
              </a:p>
            </c:rich>
          </c:tx>
          <c:layout>
            <c:manualLayout>
              <c:xMode val="edge"/>
              <c:yMode val="edge"/>
              <c:x val="0.859420208343522"/>
              <c:y val="0.1222632234530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-2067178408"/>
        <c:crosses val="autoZero"/>
        <c:crossBetween val="between"/>
      </c:valAx>
      <c:serAx>
        <c:axId val="2036434312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imes New Roman"/>
                    <a:ea typeface="+mn-ea"/>
                    <a:cs typeface="Times New Roman"/>
                  </a:defRPr>
                </a:pPr>
                <a:r>
                  <a:rPr lang="en-US" sz="1600" b="1" i="0" kern="1200" baseline="0">
                    <a:solidFill>
                      <a:srgbClr val="000000"/>
                    </a:solidFill>
                    <a:effectLst/>
                    <a:latin typeface="Times New Roman"/>
                    <a:cs typeface="Times New Roman"/>
                  </a:rPr>
                  <a:t>supp</a:t>
                </a:r>
                <a:r>
                  <a:rPr lang="en-US" sz="2000" b="1" i="0" kern="1200" baseline="-25000">
                    <a:solidFill>
                      <a:srgbClr val="000000"/>
                    </a:solidFill>
                    <a:effectLst/>
                    <a:latin typeface="Times New Roman"/>
                    <a:cs typeface="Times New Roman"/>
                  </a:rPr>
                  <a:t>min</a:t>
                </a:r>
                <a:endParaRPr lang="en-US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57220130092434"/>
              <c:y val="0.856993638507051"/>
            </c:manualLayout>
          </c:layout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052356728"/>
        <c:crosses val="autoZero"/>
      </c:serAx>
    </c:plotArea>
    <c:plotVisOnly val="1"/>
    <c:dispBlanksAs val="gap"/>
    <c:showDLblsOverMax val="0"/>
  </c:chart>
  <c:txPr>
    <a:bodyPr/>
    <a:lstStyle/>
    <a:p>
      <a:pPr>
        <a:defRPr>
          <a:latin typeface="Times New Roman"/>
          <a:cs typeface="Times New Roman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69850</xdr:colOff>
      <xdr:row>2</xdr:row>
      <xdr:rowOff>50800</xdr:rowOff>
    </xdr:from>
    <xdr:to>
      <xdr:col>9</xdr:col>
      <xdr:colOff>736600</xdr:colOff>
      <xdr:row>17</xdr:row>
      <xdr:rowOff>177800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469900</xdr:colOff>
      <xdr:row>7</xdr:row>
      <xdr:rowOff>114300</xdr:rowOff>
    </xdr:from>
    <xdr:to>
      <xdr:col>13</xdr:col>
      <xdr:colOff>723900</xdr:colOff>
      <xdr:row>31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755650</xdr:colOff>
      <xdr:row>48</xdr:row>
      <xdr:rowOff>139700</xdr:rowOff>
    </xdr:from>
    <xdr:to>
      <xdr:col>11</xdr:col>
      <xdr:colOff>685800</xdr:colOff>
      <xdr:row>68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172720</xdr:colOff>
      <xdr:row>1</xdr:row>
      <xdr:rowOff>25400</xdr:rowOff>
    </xdr:from>
    <xdr:to>
      <xdr:col>16</xdr:col>
      <xdr:colOff>254000</xdr:colOff>
      <xdr:row>17</xdr:row>
      <xdr:rowOff>30480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614680</xdr:colOff>
      <xdr:row>20</xdr:row>
      <xdr:rowOff>137160</xdr:rowOff>
    </xdr:from>
    <xdr:to>
      <xdr:col>19</xdr:col>
      <xdr:colOff>101600</xdr:colOff>
      <xdr:row>36</xdr:row>
      <xdr:rowOff>172720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15</xdr:row>
      <xdr:rowOff>88900</xdr:rowOff>
    </xdr:from>
    <xdr:to>
      <xdr:col>10</xdr:col>
      <xdr:colOff>736600</xdr:colOff>
      <xdr:row>40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50800</xdr:colOff>
      <xdr:row>15</xdr:row>
      <xdr:rowOff>76200</xdr:rowOff>
    </xdr:from>
    <xdr:to>
      <xdr:col>22</xdr:col>
      <xdr:colOff>800100</xdr:colOff>
      <xdr:row>40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an/Dropbox/Private/GMU%20-%20PhD%20CS/CS659%20-%20Spring%202013/project/batch%20test%20results%20-%205%20users%20-%202500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>
        <row r="2">
          <cell r="C2">
            <v>0.5</v>
          </cell>
          <cell r="D2">
            <v>0.4</v>
          </cell>
          <cell r="E2">
            <v>0.3</v>
          </cell>
          <cell r="F2">
            <v>0.2</v>
          </cell>
          <cell r="G2">
            <v>0.1</v>
          </cell>
          <cell r="H2">
            <v>7.4999999999999997E-2</v>
          </cell>
          <cell r="I2">
            <v>0.05</v>
          </cell>
          <cell r="J2">
            <v>2.5000000000000001E-2</v>
          </cell>
          <cell r="K2">
            <v>0.01</v>
          </cell>
          <cell r="O2">
            <v>0.5</v>
          </cell>
          <cell r="P2">
            <v>0.4</v>
          </cell>
          <cell r="Q2">
            <v>0.3</v>
          </cell>
          <cell r="R2">
            <v>0.2</v>
          </cell>
          <cell r="S2">
            <v>0.1</v>
          </cell>
          <cell r="T2">
            <v>7.4999999999999997E-2</v>
          </cell>
          <cell r="U2">
            <v>0.05</v>
          </cell>
          <cell r="V2">
            <v>2.5000000000000001E-2</v>
          </cell>
          <cell r="W2">
            <v>0.01</v>
          </cell>
        </row>
        <row r="3">
          <cell r="B3">
            <v>0.8</v>
          </cell>
          <cell r="C3" t="str">
            <v>NaN</v>
          </cell>
          <cell r="D3" t="str">
            <v>NaN</v>
          </cell>
          <cell r="E3" t="str">
            <v>NaN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N3">
            <v>0.8</v>
          </cell>
          <cell r="O3">
            <v>1</v>
          </cell>
          <cell r="P3">
            <v>1</v>
          </cell>
          <cell r="Q3">
            <v>1</v>
          </cell>
          <cell r="R3">
            <v>0.56653322658126504</v>
          </cell>
          <cell r="S3">
            <v>0.43991192954363401</v>
          </cell>
          <cell r="T3">
            <v>0.43991192954363401</v>
          </cell>
          <cell r="U3">
            <v>0.43991192954363401</v>
          </cell>
          <cell r="V3">
            <v>0.43991192954363401</v>
          </cell>
          <cell r="W3">
            <v>0.43991192954363401</v>
          </cell>
        </row>
        <row r="4">
          <cell r="B4">
            <v>0.7</v>
          </cell>
          <cell r="C4" t="str">
            <v>NaN</v>
          </cell>
          <cell r="D4" t="str">
            <v>NaN</v>
          </cell>
          <cell r="E4" t="str">
            <v>NaN</v>
          </cell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N4">
            <v>0.7</v>
          </cell>
          <cell r="O4">
            <v>1</v>
          </cell>
          <cell r="P4">
            <v>1</v>
          </cell>
          <cell r="Q4">
            <v>1</v>
          </cell>
          <cell r="R4">
            <v>0.525700560448358</v>
          </cell>
          <cell r="S4">
            <v>0.31941553242594001</v>
          </cell>
          <cell r="T4">
            <v>0.31941553242594001</v>
          </cell>
          <cell r="U4">
            <v>0.31941553242594001</v>
          </cell>
          <cell r="V4">
            <v>0.31941553242594001</v>
          </cell>
          <cell r="W4">
            <v>0.31941553242594001</v>
          </cell>
        </row>
        <row r="5">
          <cell r="B5">
            <v>0.6</v>
          </cell>
          <cell r="C5" t="str">
            <v>NaN</v>
          </cell>
          <cell r="D5" t="str">
            <v>NaN</v>
          </cell>
          <cell r="E5" t="str">
            <v>NaN</v>
          </cell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  <cell r="N5">
            <v>0.6</v>
          </cell>
          <cell r="O5">
            <v>1</v>
          </cell>
          <cell r="P5">
            <v>1</v>
          </cell>
          <cell r="Q5">
            <v>1</v>
          </cell>
          <cell r="R5">
            <v>0.49939951961569201</v>
          </cell>
          <cell r="S5">
            <v>0.219715772618094</v>
          </cell>
          <cell r="T5">
            <v>0.219715772618094</v>
          </cell>
          <cell r="U5">
            <v>0.219715772618094</v>
          </cell>
          <cell r="V5">
            <v>0.21831465172137701</v>
          </cell>
          <cell r="W5">
            <v>0.21831465172137701</v>
          </cell>
        </row>
        <row r="6">
          <cell r="B6">
            <v>0.5</v>
          </cell>
          <cell r="C6" t="str">
            <v>NaN</v>
          </cell>
          <cell r="D6" t="str">
            <v>NaN</v>
          </cell>
          <cell r="E6" t="str">
            <v>NaN</v>
          </cell>
          <cell r="F6">
            <v>1</v>
          </cell>
          <cell r="G6">
            <v>1</v>
          </cell>
          <cell r="H6">
            <v>1</v>
          </cell>
          <cell r="I6">
            <v>1</v>
          </cell>
          <cell r="J6">
            <v>1</v>
          </cell>
          <cell r="K6">
            <v>1</v>
          </cell>
          <cell r="N6">
            <v>0.5</v>
          </cell>
          <cell r="O6">
            <v>1</v>
          </cell>
          <cell r="P6">
            <v>1</v>
          </cell>
          <cell r="Q6">
            <v>1</v>
          </cell>
          <cell r="R6">
            <v>0.47291833466773397</v>
          </cell>
          <cell r="S6">
            <v>0.134347477982385</v>
          </cell>
          <cell r="T6">
            <v>0.134347477982385</v>
          </cell>
          <cell r="U6">
            <v>0.134347477982385</v>
          </cell>
          <cell r="V6">
            <v>0.13402722177742099</v>
          </cell>
          <cell r="W6">
            <v>0.13402722177742099</v>
          </cell>
        </row>
        <row r="7">
          <cell r="B7">
            <v>0.4</v>
          </cell>
          <cell r="C7" t="str">
            <v>NaN</v>
          </cell>
          <cell r="D7" t="str">
            <v>NaN</v>
          </cell>
          <cell r="E7" t="str">
            <v>NaN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  <cell r="N7">
            <v>0.4</v>
          </cell>
          <cell r="O7">
            <v>1</v>
          </cell>
          <cell r="P7">
            <v>1</v>
          </cell>
          <cell r="Q7">
            <v>1</v>
          </cell>
          <cell r="R7">
            <v>0.44949959967974301</v>
          </cell>
          <cell r="S7">
            <v>7.4919935948758995E-2</v>
          </cell>
          <cell r="T7">
            <v>7.4919935948758995E-2</v>
          </cell>
          <cell r="U7">
            <v>7.4519615692553998E-2</v>
          </cell>
          <cell r="V7">
            <v>7.4099279423538805E-2</v>
          </cell>
          <cell r="W7">
            <v>7.4099279423538805E-2</v>
          </cell>
        </row>
        <row r="8">
          <cell r="B8">
            <v>0.3</v>
          </cell>
          <cell r="C8" t="str">
            <v>NaN</v>
          </cell>
          <cell r="D8" t="str">
            <v>NaN</v>
          </cell>
          <cell r="E8" t="str">
            <v>NaN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  <cell r="K8">
            <v>1</v>
          </cell>
          <cell r="N8">
            <v>0.3</v>
          </cell>
          <cell r="O8">
            <v>1</v>
          </cell>
          <cell r="P8">
            <v>1</v>
          </cell>
          <cell r="Q8">
            <v>1</v>
          </cell>
          <cell r="R8">
            <v>0.44949959967974301</v>
          </cell>
          <cell r="S8">
            <v>4.7858286629303401E-2</v>
          </cell>
          <cell r="T8">
            <v>3.9451561248999199E-2</v>
          </cell>
          <cell r="U8">
            <v>3.9451561248999199E-2</v>
          </cell>
          <cell r="V8">
            <v>3.9451561248999199E-2</v>
          </cell>
          <cell r="W8">
            <v>3.9451561248999199E-2</v>
          </cell>
        </row>
        <row r="9">
          <cell r="B9">
            <v>0.2</v>
          </cell>
          <cell r="C9" t="str">
            <v>NaN</v>
          </cell>
          <cell r="D9" t="str">
            <v>NaN</v>
          </cell>
          <cell r="E9" t="str">
            <v>NaN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  <cell r="K9">
            <v>1</v>
          </cell>
          <cell r="N9">
            <v>0.2</v>
          </cell>
          <cell r="O9">
            <v>1</v>
          </cell>
          <cell r="P9">
            <v>1</v>
          </cell>
          <cell r="Q9">
            <v>1</v>
          </cell>
          <cell r="R9">
            <v>0.44949959967974301</v>
          </cell>
          <cell r="S9">
            <v>2.8442754203362602E-2</v>
          </cell>
          <cell r="T9">
            <v>1.0288230584467499E-2</v>
          </cell>
          <cell r="U9">
            <v>1.0288230584467499E-2</v>
          </cell>
          <cell r="V9">
            <v>1.0288230584467499E-2</v>
          </cell>
          <cell r="W9">
            <v>1.0288230584467499E-2</v>
          </cell>
        </row>
        <row r="10">
          <cell r="B10">
            <v>0.1</v>
          </cell>
          <cell r="C10" t="str">
            <v>NaN</v>
          </cell>
          <cell r="D10" t="str">
            <v>NaN</v>
          </cell>
          <cell r="E10" t="str">
            <v>NaN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N10">
            <v>0.1</v>
          </cell>
          <cell r="O10">
            <v>1</v>
          </cell>
          <cell r="P10">
            <v>1</v>
          </cell>
          <cell r="Q10">
            <v>1</v>
          </cell>
          <cell r="R10">
            <v>0.44949959967974301</v>
          </cell>
          <cell r="S10">
            <v>2.8442754203362602E-2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B11">
            <v>7.4999999999999997E-2</v>
          </cell>
          <cell r="C11" t="str">
            <v>NaN</v>
          </cell>
          <cell r="D11" t="str">
            <v>NaN</v>
          </cell>
          <cell r="E11" t="str">
            <v>NaN</v>
          </cell>
          <cell r="F11">
            <v>1</v>
          </cell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  <cell r="N11">
            <v>7.4999999999999997E-2</v>
          </cell>
          <cell r="O11">
            <v>1</v>
          </cell>
          <cell r="P11">
            <v>1</v>
          </cell>
          <cell r="Q11">
            <v>1</v>
          </cell>
          <cell r="R11">
            <v>0.44949959967974301</v>
          </cell>
          <cell r="S11">
            <v>2.8442754203362602E-2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B12">
            <v>0.05</v>
          </cell>
          <cell r="C12" t="str">
            <v>NaN</v>
          </cell>
          <cell r="D12" t="str">
            <v>NaN</v>
          </cell>
          <cell r="E12" t="str">
            <v>NaN</v>
          </cell>
          <cell r="F12">
            <v>1</v>
          </cell>
          <cell r="G12">
            <v>1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  <cell r="N12">
            <v>0.05</v>
          </cell>
          <cell r="O12">
            <v>1</v>
          </cell>
          <cell r="P12">
            <v>1</v>
          </cell>
          <cell r="Q12">
            <v>1</v>
          </cell>
          <cell r="R12">
            <v>0.44949959967974301</v>
          </cell>
          <cell r="S12">
            <v>2.8442754203362602E-2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B13">
            <v>2.5000000000000001E-2</v>
          </cell>
          <cell r="C13" t="str">
            <v>NaN</v>
          </cell>
          <cell r="D13" t="str">
            <v>NaN</v>
          </cell>
          <cell r="E13" t="str">
            <v>NaN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N13">
            <v>2.5000000000000001E-2</v>
          </cell>
          <cell r="O13">
            <v>1</v>
          </cell>
          <cell r="P13">
            <v>1</v>
          </cell>
          <cell r="Q13">
            <v>1</v>
          </cell>
          <cell r="R13">
            <v>0.44949959967974301</v>
          </cell>
          <cell r="S13">
            <v>2.8442754203362602E-2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</sheetData>
    </sheetDataSet>
  </externalBook>
</externalLink>
</file>

<file path=xl/queryTables/queryTable1.xml><?xml version="1.0" encoding="utf-8"?>
<queryTable xmlns="http://schemas.openxmlformats.org/spreadsheetml/2006/main" name="roc_5users_aug08" connectionId="1" autoFormatId="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ensitivity_1threat_20users" connectionId="2" autoFormatId="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9"/>
  <sheetViews>
    <sheetView workbookViewId="0">
      <pane ySplit="3" topLeftCell="A28" activePane="bottomLeft" state="frozen"/>
      <selection pane="bottomLeft" activeCell="M65" sqref="M65"/>
    </sheetView>
  </sheetViews>
  <sheetFormatPr baseColWidth="10" defaultRowHeight="15" x14ac:dyDescent="0"/>
  <cols>
    <col min="2" max="2" width="30.33203125" customWidth="1"/>
    <col min="3" max="3" width="18.1640625" customWidth="1"/>
    <col min="4" max="4" width="20.33203125" customWidth="1"/>
    <col min="5" max="5" width="7.6640625" customWidth="1"/>
    <col min="6" max="6" width="6.5" customWidth="1"/>
    <col min="8" max="8" width="11.6640625" customWidth="1"/>
    <col min="9" max="9" width="13.6640625" customWidth="1"/>
    <col min="10" max="11" width="15.1640625" customWidth="1"/>
    <col min="12" max="12" width="19.83203125" customWidth="1"/>
    <col min="22" max="22" width="54" customWidth="1"/>
  </cols>
  <sheetData>
    <row r="1" spans="1:22">
      <c r="A1" t="s">
        <v>0</v>
      </c>
    </row>
    <row r="3" spans="1:22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37</v>
      </c>
      <c r="I3" s="1" t="s">
        <v>22</v>
      </c>
      <c r="J3" s="1" t="s">
        <v>31</v>
      </c>
      <c r="K3" s="1"/>
      <c r="L3" s="1"/>
      <c r="M3" s="1" t="s">
        <v>8</v>
      </c>
      <c r="N3" s="1" t="s">
        <v>9</v>
      </c>
      <c r="O3" s="1" t="s">
        <v>10</v>
      </c>
      <c r="P3" s="1" t="s">
        <v>11</v>
      </c>
      <c r="Q3" s="1" t="s">
        <v>12</v>
      </c>
      <c r="R3" s="1" t="s">
        <v>13</v>
      </c>
      <c r="S3" s="1" t="s">
        <v>14</v>
      </c>
      <c r="T3" s="1" t="s">
        <v>15</v>
      </c>
      <c r="U3" s="1" t="s">
        <v>16</v>
      </c>
      <c r="V3" s="1" t="s">
        <v>20</v>
      </c>
    </row>
    <row r="4" spans="1:22">
      <c r="A4" s="2">
        <v>41493</v>
      </c>
      <c r="B4" t="s">
        <v>17</v>
      </c>
      <c r="C4" t="s">
        <v>18</v>
      </c>
      <c r="D4" t="s">
        <v>19</v>
      </c>
      <c r="E4">
        <v>0.05</v>
      </c>
      <c r="F4">
        <v>2.5000000000000001E-2</v>
      </c>
      <c r="G4">
        <v>6856</v>
      </c>
      <c r="I4">
        <v>0.95</v>
      </c>
      <c r="J4">
        <v>58.3444</v>
      </c>
      <c r="M4">
        <v>77</v>
      </c>
      <c r="N4">
        <v>133</v>
      </c>
      <c r="O4">
        <v>0</v>
      </c>
      <c r="P4">
        <v>49790</v>
      </c>
      <c r="Q4">
        <v>1</v>
      </c>
      <c r="R4">
        <v>2.66E-3</v>
      </c>
      <c r="S4">
        <v>0.36667</v>
      </c>
      <c r="T4">
        <f>Q4</f>
        <v>1</v>
      </c>
      <c r="U4">
        <v>0.53659000000000001</v>
      </c>
      <c r="V4" t="s">
        <v>21</v>
      </c>
    </row>
    <row r="5" spans="1:22">
      <c r="B5" t="s">
        <v>23</v>
      </c>
      <c r="C5" t="s">
        <v>18</v>
      </c>
      <c r="D5" t="s">
        <v>27</v>
      </c>
      <c r="E5">
        <v>0.05</v>
      </c>
      <c r="F5">
        <v>2.5000000000000001E-2</v>
      </c>
      <c r="G5">
        <v>13632</v>
      </c>
      <c r="I5">
        <v>0.95</v>
      </c>
      <c r="J5">
        <v>109.70910000000001</v>
      </c>
      <c r="M5">
        <v>55</v>
      </c>
      <c r="N5">
        <v>318</v>
      </c>
      <c r="O5">
        <v>12</v>
      </c>
      <c r="P5">
        <v>49615</v>
      </c>
      <c r="Q5">
        <v>0.82089999999999996</v>
      </c>
      <c r="R5">
        <v>6.3699999999999998E-3</v>
      </c>
      <c r="S5">
        <v>0.14745</v>
      </c>
      <c r="T5">
        <f t="shared" ref="T5:T6" si="0">Q5</f>
        <v>0.82089999999999996</v>
      </c>
      <c r="U5">
        <v>0.25</v>
      </c>
    </row>
    <row r="6" spans="1:22">
      <c r="B6" t="s">
        <v>24</v>
      </c>
      <c r="C6" t="s">
        <v>18</v>
      </c>
      <c r="D6" t="s">
        <v>28</v>
      </c>
      <c r="E6">
        <v>0.05</v>
      </c>
      <c r="F6">
        <v>2.5000000000000001E-2</v>
      </c>
      <c r="G6">
        <v>29362</v>
      </c>
      <c r="I6">
        <v>0.95</v>
      </c>
      <c r="J6">
        <v>135.32740000000001</v>
      </c>
      <c r="M6">
        <v>36</v>
      </c>
      <c r="N6">
        <v>664</v>
      </c>
      <c r="O6">
        <v>6</v>
      </c>
      <c r="P6">
        <v>49294</v>
      </c>
      <c r="Q6">
        <v>0.85714000000000001</v>
      </c>
      <c r="R6">
        <v>1.329E-2</v>
      </c>
      <c r="S6">
        <v>5.1429999999999997E-2</v>
      </c>
      <c r="T6">
        <f t="shared" si="0"/>
        <v>0.85714000000000001</v>
      </c>
      <c r="U6">
        <v>9.7040000000000001E-2</v>
      </c>
    </row>
    <row r="7" spans="1:22">
      <c r="B7" t="s">
        <v>25</v>
      </c>
      <c r="C7" t="s">
        <v>18</v>
      </c>
      <c r="D7" t="s">
        <v>29</v>
      </c>
      <c r="E7">
        <v>0.05</v>
      </c>
      <c r="F7">
        <v>2.5000000000000001E-2</v>
      </c>
      <c r="G7">
        <v>76663</v>
      </c>
    </row>
    <row r="8" spans="1:22">
      <c r="B8" t="s">
        <v>26</v>
      </c>
      <c r="C8" t="s">
        <v>18</v>
      </c>
      <c r="D8" t="s">
        <v>30</v>
      </c>
      <c r="E8">
        <v>0.05</v>
      </c>
      <c r="F8">
        <v>2.5000000000000001E-2</v>
      </c>
      <c r="G8">
        <v>77608</v>
      </c>
    </row>
    <row r="10" spans="1:22">
      <c r="A10" s="2">
        <v>41494</v>
      </c>
      <c r="B10" t="s">
        <v>17</v>
      </c>
      <c r="C10" t="s">
        <v>18</v>
      </c>
      <c r="D10" t="s">
        <v>19</v>
      </c>
      <c r="E10">
        <v>0.05</v>
      </c>
      <c r="F10">
        <v>2.5000000000000001E-2</v>
      </c>
      <c r="G10">
        <v>6856</v>
      </c>
      <c r="H10">
        <v>1.4423999999999999</v>
      </c>
      <c r="I10">
        <f>POWER(1-0.05/2, CEILING(H10, 1))</f>
        <v>0.95062499999999994</v>
      </c>
      <c r="J10">
        <v>59.125259999999997</v>
      </c>
      <c r="M10">
        <v>78</v>
      </c>
      <c r="N10">
        <v>1</v>
      </c>
      <c r="O10">
        <v>0</v>
      </c>
      <c r="P10">
        <v>49921</v>
      </c>
      <c r="Q10">
        <v>1</v>
      </c>
      <c r="R10" s="3">
        <v>2.0031248748046898E-5</v>
      </c>
      <c r="S10">
        <v>0.97833999999999999</v>
      </c>
      <c r="T10">
        <f>Q10</f>
        <v>1</v>
      </c>
      <c r="U10">
        <v>0.99363000000000001</v>
      </c>
      <c r="V10" t="s">
        <v>38</v>
      </c>
    </row>
    <row r="11" spans="1:22">
      <c r="B11" t="s">
        <v>23</v>
      </c>
      <c r="C11" t="s">
        <v>18</v>
      </c>
      <c r="D11" t="s">
        <v>27</v>
      </c>
      <c r="E11">
        <v>0.05</v>
      </c>
      <c r="F11">
        <v>2.5000000000000001E-2</v>
      </c>
      <c r="G11">
        <v>13632</v>
      </c>
      <c r="H11">
        <v>2.0005999999999999</v>
      </c>
      <c r="I11">
        <f t="shared" ref="I11:I14" si="1">POWER(1-0.05/2, CEILING(H11, 1))</f>
        <v>0.92685937499999993</v>
      </c>
      <c r="J11">
        <v>113.11138</v>
      </c>
      <c r="M11">
        <v>61</v>
      </c>
      <c r="N11">
        <v>0</v>
      </c>
      <c r="O11">
        <v>5</v>
      </c>
      <c r="P11">
        <v>49934</v>
      </c>
      <c r="Q11">
        <v>0.92423999999999995</v>
      </c>
      <c r="R11">
        <v>0</v>
      </c>
      <c r="S11">
        <v>1</v>
      </c>
      <c r="T11">
        <f t="shared" ref="T11:T14" si="2">Q11</f>
        <v>0.92423999999999995</v>
      </c>
      <c r="U11">
        <v>0.96062999999999998</v>
      </c>
    </row>
    <row r="12" spans="1:22">
      <c r="B12" t="s">
        <v>24</v>
      </c>
      <c r="C12" t="s">
        <v>18</v>
      </c>
      <c r="D12" t="s">
        <v>28</v>
      </c>
      <c r="E12">
        <v>0.05</v>
      </c>
      <c r="F12">
        <v>2.5000000000000001E-2</v>
      </c>
      <c r="G12">
        <v>29362</v>
      </c>
      <c r="H12">
        <v>3.3243999999999998</v>
      </c>
      <c r="I12">
        <f t="shared" si="1"/>
        <v>0.90368789062499988</v>
      </c>
      <c r="J12">
        <v>135.61349999999999</v>
      </c>
      <c r="M12">
        <v>40</v>
      </c>
      <c r="N12">
        <v>0</v>
      </c>
      <c r="O12">
        <v>0</v>
      </c>
      <c r="P12">
        <v>49960</v>
      </c>
      <c r="Q12">
        <v>1</v>
      </c>
      <c r="R12">
        <v>0</v>
      </c>
      <c r="S12">
        <v>1</v>
      </c>
      <c r="T12">
        <f t="shared" si="2"/>
        <v>1</v>
      </c>
      <c r="U12">
        <v>1</v>
      </c>
      <c r="V12" t="s">
        <v>40</v>
      </c>
    </row>
    <row r="13" spans="1:22">
      <c r="B13" t="s">
        <v>25</v>
      </c>
      <c r="C13" t="s">
        <v>18</v>
      </c>
      <c r="D13" t="s">
        <v>29</v>
      </c>
      <c r="E13">
        <v>0.05</v>
      </c>
      <c r="F13">
        <v>2.5000000000000001E-2</v>
      </c>
      <c r="G13">
        <v>76663</v>
      </c>
      <c r="H13">
        <v>7.6105999999999998</v>
      </c>
      <c r="I13">
        <f t="shared" si="1"/>
        <v>0.81665180366226175</v>
      </c>
      <c r="J13">
        <v>266.30410000000001</v>
      </c>
      <c r="M13">
        <v>44</v>
      </c>
      <c r="N13">
        <v>0</v>
      </c>
      <c r="O13">
        <v>4</v>
      </c>
      <c r="P13">
        <v>49952</v>
      </c>
      <c r="Q13">
        <v>0.91666999999999998</v>
      </c>
      <c r="R13">
        <v>0</v>
      </c>
      <c r="S13">
        <v>1</v>
      </c>
      <c r="T13">
        <f t="shared" si="2"/>
        <v>0.91666999999999998</v>
      </c>
      <c r="U13">
        <v>0.95652000000000004</v>
      </c>
    </row>
    <row r="14" spans="1:22">
      <c r="B14" t="s">
        <v>26</v>
      </c>
      <c r="C14" t="s">
        <v>18</v>
      </c>
      <c r="D14" t="s">
        <v>30</v>
      </c>
      <c r="E14">
        <v>0.05</v>
      </c>
      <c r="F14">
        <v>2.5000000000000001E-2</v>
      </c>
      <c r="G14">
        <v>77608</v>
      </c>
      <c r="H14">
        <v>15.8927</v>
      </c>
      <c r="I14">
        <f t="shared" si="1"/>
        <v>0.66692016842482538</v>
      </c>
      <c r="J14">
        <v>191.54033999999999</v>
      </c>
      <c r="M14">
        <v>33</v>
      </c>
      <c r="N14">
        <v>0</v>
      </c>
      <c r="O14">
        <v>1</v>
      </c>
      <c r="P14">
        <v>49966</v>
      </c>
      <c r="Q14">
        <v>0.97060000000000002</v>
      </c>
      <c r="R14">
        <v>0</v>
      </c>
      <c r="S14">
        <v>1</v>
      </c>
      <c r="T14">
        <f t="shared" si="2"/>
        <v>0.97060000000000002</v>
      </c>
      <c r="U14">
        <v>0.98507</v>
      </c>
    </row>
    <row r="15" spans="1:22">
      <c r="R15" s="3"/>
    </row>
    <row r="16" spans="1:22">
      <c r="A16" s="2">
        <v>41495</v>
      </c>
      <c r="B16" t="s">
        <v>17</v>
      </c>
      <c r="C16" t="s">
        <v>18</v>
      </c>
      <c r="D16" t="s">
        <v>19</v>
      </c>
      <c r="E16">
        <v>0.05</v>
      </c>
      <c r="F16">
        <v>2.5000000000000001E-2</v>
      </c>
      <c r="G16">
        <v>6856</v>
      </c>
      <c r="H16">
        <v>1.4423999999999999</v>
      </c>
      <c r="I16">
        <f>POWER(1-0.05, FLOOR(H16, 1))</f>
        <v>0.95</v>
      </c>
      <c r="J16">
        <v>54.32</v>
      </c>
      <c r="M16" s="11">
        <v>141</v>
      </c>
      <c r="N16" s="11">
        <v>1</v>
      </c>
      <c r="O16" s="11">
        <v>5</v>
      </c>
      <c r="P16" s="11">
        <v>88427</v>
      </c>
      <c r="Q16" s="11">
        <v>0.96575</v>
      </c>
      <c r="R16" s="12">
        <v>1.1308635273895099E-5</v>
      </c>
      <c r="S16" s="11">
        <v>0.99295999999999995</v>
      </c>
      <c r="T16" s="11">
        <f>Q16</f>
        <v>0.96575</v>
      </c>
      <c r="U16" s="11">
        <v>0.97916999999999998</v>
      </c>
      <c r="V16" t="s">
        <v>41</v>
      </c>
    </row>
    <row r="17" spans="1:22">
      <c r="B17" t="s">
        <v>23</v>
      </c>
      <c r="C17" t="s">
        <v>18</v>
      </c>
      <c r="D17" t="s">
        <v>27</v>
      </c>
      <c r="E17">
        <v>0.05</v>
      </c>
      <c r="F17">
        <v>2.5000000000000001E-2</v>
      </c>
      <c r="G17">
        <v>13632</v>
      </c>
      <c r="H17">
        <v>2.0005999999999999</v>
      </c>
      <c r="I17">
        <f t="shared" ref="I17:I20" si="3">POWER(1-0.05, FLOOR(H17, 1))</f>
        <v>0.90249999999999997</v>
      </c>
      <c r="J17">
        <v>122.7</v>
      </c>
      <c r="M17" s="11">
        <v>140</v>
      </c>
      <c r="N17" s="11">
        <v>1</v>
      </c>
      <c r="O17" s="11">
        <v>0</v>
      </c>
      <c r="P17" s="11">
        <v>99859</v>
      </c>
      <c r="Q17" s="11">
        <v>1</v>
      </c>
      <c r="R17" s="12">
        <v>1.00140196274784E-5</v>
      </c>
      <c r="S17" s="11">
        <v>0.99290999999999996</v>
      </c>
      <c r="T17" s="11">
        <f t="shared" ref="T17:T20" si="4">Q17</f>
        <v>1</v>
      </c>
      <c r="U17" s="11">
        <v>0.99643999999999999</v>
      </c>
    </row>
    <row r="18" spans="1:22">
      <c r="B18" t="s">
        <v>24</v>
      </c>
      <c r="C18" t="s">
        <v>18</v>
      </c>
      <c r="D18" t="s">
        <v>28</v>
      </c>
      <c r="E18">
        <v>0.05</v>
      </c>
      <c r="F18">
        <v>2.5000000000000001E-2</v>
      </c>
      <c r="G18">
        <v>29362</v>
      </c>
      <c r="H18">
        <v>3.3243999999999998</v>
      </c>
      <c r="I18">
        <f t="shared" si="3"/>
        <v>0.85737499999999989</v>
      </c>
      <c r="J18">
        <v>151.41</v>
      </c>
      <c r="M18" s="11">
        <v>87</v>
      </c>
      <c r="N18" s="11">
        <v>0</v>
      </c>
      <c r="O18" s="11">
        <v>0</v>
      </c>
      <c r="P18" s="11">
        <v>99913</v>
      </c>
      <c r="Q18" s="11">
        <v>1</v>
      </c>
      <c r="R18" s="13">
        <v>0</v>
      </c>
      <c r="S18" s="13">
        <v>1</v>
      </c>
      <c r="T18" s="11">
        <f t="shared" si="4"/>
        <v>1</v>
      </c>
      <c r="U18" s="13">
        <v>1</v>
      </c>
    </row>
    <row r="19" spans="1:22">
      <c r="B19" t="s">
        <v>25</v>
      </c>
      <c r="C19" t="s">
        <v>18</v>
      </c>
      <c r="D19" t="s">
        <v>29</v>
      </c>
      <c r="E19">
        <v>0.05</v>
      </c>
      <c r="F19">
        <v>2.5000000000000001E-2</v>
      </c>
      <c r="G19">
        <v>76663</v>
      </c>
      <c r="H19">
        <v>7.6105999999999998</v>
      </c>
      <c r="I19">
        <f t="shared" si="3"/>
        <v>0.69833729609374995</v>
      </c>
      <c r="J19">
        <v>499.13</v>
      </c>
      <c r="M19" s="11">
        <v>85</v>
      </c>
      <c r="N19" s="11">
        <v>0</v>
      </c>
      <c r="O19" s="11">
        <v>0</v>
      </c>
      <c r="P19" s="11">
        <v>99915</v>
      </c>
      <c r="Q19" s="11">
        <v>1</v>
      </c>
      <c r="R19" s="13">
        <v>0</v>
      </c>
      <c r="S19" s="13">
        <v>1</v>
      </c>
      <c r="T19" s="11">
        <f t="shared" si="4"/>
        <v>1</v>
      </c>
      <c r="U19" s="13">
        <v>1</v>
      </c>
    </row>
    <row r="20" spans="1:22">
      <c r="B20" t="s">
        <v>26</v>
      </c>
      <c r="C20" t="s">
        <v>18</v>
      </c>
      <c r="D20" t="s">
        <v>30</v>
      </c>
      <c r="E20">
        <v>0.05</v>
      </c>
      <c r="F20">
        <v>2.5000000000000001E-2</v>
      </c>
      <c r="G20">
        <v>77608</v>
      </c>
      <c r="H20">
        <v>15.8927</v>
      </c>
      <c r="I20">
        <f t="shared" si="3"/>
        <v>0.46329123015975332</v>
      </c>
      <c r="J20">
        <f>(175.22+2043)/2</f>
        <v>1109.1099999999999</v>
      </c>
      <c r="M20" s="11">
        <f>34+33</f>
        <v>67</v>
      </c>
      <c r="N20" s="11">
        <v>0</v>
      </c>
      <c r="O20" s="11">
        <v>0</v>
      </c>
      <c r="P20" s="11">
        <f>49966+49967</f>
        <v>99933</v>
      </c>
      <c r="Q20" s="11">
        <v>1</v>
      </c>
      <c r="R20" s="13">
        <v>0</v>
      </c>
      <c r="S20" s="13">
        <v>1</v>
      </c>
      <c r="T20" s="11">
        <f t="shared" si="4"/>
        <v>1</v>
      </c>
      <c r="U20" s="13">
        <v>1</v>
      </c>
    </row>
    <row r="22" spans="1:22" hidden="1">
      <c r="A22" s="2">
        <v>41498</v>
      </c>
      <c r="B22" t="s">
        <v>17</v>
      </c>
      <c r="C22" t="s">
        <v>18</v>
      </c>
      <c r="D22" t="s">
        <v>32</v>
      </c>
      <c r="E22">
        <v>0.05</v>
      </c>
      <c r="F22">
        <v>2.5000000000000001E-2</v>
      </c>
      <c r="G22">
        <v>6856</v>
      </c>
      <c r="H22">
        <v>1.4423999999999999</v>
      </c>
      <c r="I22">
        <f>POWER(1-0.05, FLOOR(H22, 1))</f>
        <v>0.95</v>
      </c>
      <c r="V22" t="s">
        <v>42</v>
      </c>
    </row>
    <row r="23" spans="1:22" hidden="1">
      <c r="B23" t="s">
        <v>23</v>
      </c>
      <c r="C23" t="s">
        <v>18</v>
      </c>
      <c r="D23" t="s">
        <v>33</v>
      </c>
      <c r="E23">
        <v>0.05</v>
      </c>
      <c r="F23">
        <v>2.5000000000000001E-2</v>
      </c>
      <c r="G23">
        <v>13632</v>
      </c>
      <c r="H23">
        <v>2.0005999999999999</v>
      </c>
      <c r="I23">
        <f t="shared" ref="I23:I28" si="5">POWER(1-0.05, FLOOR(H23, 1))</f>
        <v>0.90249999999999997</v>
      </c>
      <c r="J23">
        <v>125.16</v>
      </c>
      <c r="M23">
        <v>140</v>
      </c>
      <c r="N23">
        <v>0</v>
      </c>
      <c r="O23">
        <v>0</v>
      </c>
      <c r="P23">
        <v>99860</v>
      </c>
      <c r="Q23">
        <v>1</v>
      </c>
      <c r="R23" s="4">
        <v>0</v>
      </c>
      <c r="S23" s="4">
        <v>1</v>
      </c>
      <c r="T23" s="4">
        <v>1</v>
      </c>
      <c r="U23" s="4">
        <v>1</v>
      </c>
    </row>
    <row r="24" spans="1:22" hidden="1">
      <c r="B24" t="s">
        <v>24</v>
      </c>
      <c r="C24" t="s">
        <v>18</v>
      </c>
      <c r="D24" t="s">
        <v>34</v>
      </c>
      <c r="E24">
        <v>0.05</v>
      </c>
      <c r="F24">
        <v>2.5000000000000001E-2</v>
      </c>
      <c r="G24">
        <v>29362</v>
      </c>
      <c r="H24">
        <v>3.3243999999999998</v>
      </c>
      <c r="I24">
        <f t="shared" si="5"/>
        <v>0.85737499999999989</v>
      </c>
    </row>
    <row r="25" spans="1:22" hidden="1">
      <c r="B25" t="s">
        <v>25</v>
      </c>
      <c r="C25" t="s">
        <v>18</v>
      </c>
      <c r="D25" t="s">
        <v>35</v>
      </c>
      <c r="E25">
        <v>0.05</v>
      </c>
      <c r="F25">
        <v>2.5000000000000001E-2</v>
      </c>
      <c r="G25">
        <v>76663</v>
      </c>
      <c r="H25">
        <v>7.6105999999999998</v>
      </c>
      <c r="I25">
        <f t="shared" si="5"/>
        <v>0.69833729609374995</v>
      </c>
    </row>
    <row r="26" spans="1:22" hidden="1">
      <c r="B26" t="s">
        <v>26</v>
      </c>
      <c r="C26" t="s">
        <v>18</v>
      </c>
      <c r="D26" t="s">
        <v>36</v>
      </c>
      <c r="E26">
        <v>0.05</v>
      </c>
      <c r="F26">
        <v>2.5000000000000001E-2</v>
      </c>
      <c r="G26">
        <v>77608</v>
      </c>
      <c r="H26">
        <v>15.8927</v>
      </c>
      <c r="I26">
        <f t="shared" si="5"/>
        <v>0.46329123015975332</v>
      </c>
    </row>
    <row r="27" spans="1:22">
      <c r="A27" s="2">
        <v>41502</v>
      </c>
      <c r="B27" t="s">
        <v>58</v>
      </c>
      <c r="C27" t="s">
        <v>74</v>
      </c>
      <c r="D27" t="s">
        <v>59</v>
      </c>
      <c r="E27">
        <v>0.05</v>
      </c>
      <c r="F27">
        <v>2.5000000000000001E-2</v>
      </c>
      <c r="G27">
        <v>8340</v>
      </c>
      <c r="H27">
        <v>2.7919999999999998</v>
      </c>
      <c r="I27">
        <f t="shared" si="5"/>
        <v>0.90249999999999997</v>
      </c>
      <c r="J27">
        <v>211.91</v>
      </c>
      <c r="M27">
        <v>124</v>
      </c>
      <c r="N27" s="17">
        <v>587</v>
      </c>
      <c r="O27">
        <v>0</v>
      </c>
      <c r="P27">
        <v>99289</v>
      </c>
      <c r="Q27">
        <v>1</v>
      </c>
      <c r="R27">
        <v>5.8799999999999998E-3</v>
      </c>
      <c r="S27">
        <v>0.1744</v>
      </c>
      <c r="T27">
        <f>Q27</f>
        <v>1</v>
      </c>
      <c r="U27">
        <v>0.29699999999999999</v>
      </c>
      <c r="V27" t="s">
        <v>60</v>
      </c>
    </row>
    <row r="28" spans="1:22">
      <c r="B28" t="s">
        <v>58</v>
      </c>
      <c r="C28" t="s">
        <v>74</v>
      </c>
      <c r="D28" t="s">
        <v>59</v>
      </c>
      <c r="E28">
        <v>0.05</v>
      </c>
      <c r="F28" s="14">
        <v>0.01</v>
      </c>
      <c r="G28">
        <v>21805</v>
      </c>
      <c r="H28">
        <v>2.7919999999999998</v>
      </c>
      <c r="I28">
        <f t="shared" si="5"/>
        <v>0.90249999999999997</v>
      </c>
      <c r="J28">
        <v>214.02</v>
      </c>
      <c r="M28">
        <v>124</v>
      </c>
      <c r="N28">
        <v>0</v>
      </c>
      <c r="O28">
        <v>0</v>
      </c>
      <c r="P28">
        <v>99876</v>
      </c>
      <c r="Q28">
        <v>1</v>
      </c>
      <c r="R28">
        <v>0</v>
      </c>
      <c r="S28">
        <v>1</v>
      </c>
      <c r="T28">
        <f>Q28</f>
        <v>1</v>
      </c>
      <c r="U28">
        <v>1</v>
      </c>
      <c r="V28" t="s">
        <v>61</v>
      </c>
    </row>
    <row r="30" spans="1:22">
      <c r="A30" s="2">
        <v>41502</v>
      </c>
      <c r="B30" t="s">
        <v>66</v>
      </c>
      <c r="D30" t="s">
        <v>27</v>
      </c>
      <c r="E30">
        <v>0.05</v>
      </c>
      <c r="F30">
        <v>2.5000000000000001E-2</v>
      </c>
      <c r="G30">
        <v>13632</v>
      </c>
      <c r="H30" t="s">
        <v>67</v>
      </c>
      <c r="I30" t="s">
        <v>67</v>
      </c>
      <c r="J30">
        <v>116.58</v>
      </c>
      <c r="M30">
        <v>97</v>
      </c>
      <c r="N30">
        <v>10</v>
      </c>
      <c r="O30">
        <v>13</v>
      </c>
      <c r="P30">
        <v>92825</v>
      </c>
      <c r="Q30">
        <v>0.88182000000000005</v>
      </c>
      <c r="R30" s="3">
        <v>1.07717994290946E-4</v>
      </c>
      <c r="S30">
        <v>0.90654000000000001</v>
      </c>
      <c r="T30">
        <f>Q30</f>
        <v>0.88182000000000005</v>
      </c>
      <c r="U30">
        <v>0.89400999999999997</v>
      </c>
    </row>
    <row r="31" spans="1:22">
      <c r="B31" t="s">
        <v>25</v>
      </c>
      <c r="D31" t="s">
        <v>68</v>
      </c>
      <c r="E31">
        <v>0.05</v>
      </c>
      <c r="F31">
        <v>2.5000000000000001E-2</v>
      </c>
      <c r="G31">
        <v>75868</v>
      </c>
      <c r="H31">
        <v>7.6105999999999998</v>
      </c>
      <c r="I31">
        <f t="shared" ref="I31" si="6">POWER(1-0.05, FLOOR(H31, 1))</f>
        <v>0.69833729609374995</v>
      </c>
      <c r="J31">
        <v>698.93</v>
      </c>
      <c r="M31">
        <v>73</v>
      </c>
      <c r="N31">
        <v>0</v>
      </c>
      <c r="O31">
        <v>0</v>
      </c>
      <c r="P31">
        <v>99927</v>
      </c>
      <c r="Q31">
        <v>1</v>
      </c>
      <c r="R31">
        <v>0</v>
      </c>
      <c r="S31">
        <v>1</v>
      </c>
      <c r="T31">
        <f t="shared" ref="T31" si="7">Q31</f>
        <v>1</v>
      </c>
      <c r="U31">
        <v>1</v>
      </c>
    </row>
    <row r="32" spans="1:22">
      <c r="B32" t="s">
        <v>69</v>
      </c>
      <c r="D32" t="s">
        <v>29</v>
      </c>
      <c r="E32">
        <v>0.05</v>
      </c>
      <c r="F32">
        <v>2.5000000000000001E-2</v>
      </c>
      <c r="G32">
        <v>76663</v>
      </c>
      <c r="H32" t="s">
        <v>67</v>
      </c>
      <c r="I32" t="s">
        <v>67</v>
      </c>
      <c r="J32">
        <v>101.41</v>
      </c>
      <c r="M32">
        <v>91</v>
      </c>
      <c r="N32">
        <v>10</v>
      </c>
      <c r="O32">
        <v>0</v>
      </c>
      <c r="P32">
        <v>84816</v>
      </c>
      <c r="Q32">
        <v>1</v>
      </c>
      <c r="R32" s="3">
        <v>1.17888383278711E-4</v>
      </c>
      <c r="S32">
        <v>0.90100000000000002</v>
      </c>
      <c r="T32">
        <f t="shared" ref="T32:T33" si="8">Q32</f>
        <v>1</v>
      </c>
      <c r="U32">
        <v>0.94791999999999998</v>
      </c>
    </row>
    <row r="33" spans="1:22">
      <c r="B33" t="s">
        <v>23</v>
      </c>
      <c r="D33" t="s">
        <v>70</v>
      </c>
      <c r="E33">
        <v>0.05</v>
      </c>
      <c r="F33">
        <v>2.5000000000000001E-2</v>
      </c>
      <c r="G33">
        <v>75868</v>
      </c>
      <c r="H33">
        <v>2.0005999999999999</v>
      </c>
      <c r="I33">
        <f t="shared" ref="I33" si="9">POWER(1-0.05, FLOOR(H33, 1))</f>
        <v>0.90249999999999997</v>
      </c>
      <c r="J33">
        <v>133.57</v>
      </c>
      <c r="M33">
        <v>135</v>
      </c>
      <c r="N33">
        <v>0</v>
      </c>
      <c r="O33">
        <v>0</v>
      </c>
      <c r="P33">
        <v>99865</v>
      </c>
      <c r="Q33">
        <v>1</v>
      </c>
      <c r="R33">
        <v>0</v>
      </c>
      <c r="S33">
        <v>1</v>
      </c>
      <c r="T33">
        <f t="shared" si="8"/>
        <v>1</v>
      </c>
      <c r="U33">
        <v>1</v>
      </c>
    </row>
    <row r="35" spans="1:22">
      <c r="A35" s="2">
        <v>41504</v>
      </c>
      <c r="B35" t="s">
        <v>71</v>
      </c>
      <c r="C35" t="s">
        <v>73</v>
      </c>
      <c r="D35" t="s">
        <v>75</v>
      </c>
      <c r="E35">
        <v>0.05</v>
      </c>
      <c r="F35">
        <v>2.5000000000000001E-2</v>
      </c>
      <c r="G35">
        <v>26766</v>
      </c>
      <c r="H35" s="14">
        <v>1.92818</v>
      </c>
      <c r="I35">
        <f t="shared" ref="I35:I37" si="10">POWER(1-0.05, FLOOR(H35, 1))</f>
        <v>0.95</v>
      </c>
      <c r="J35">
        <v>137.76</v>
      </c>
      <c r="M35">
        <v>76</v>
      </c>
      <c r="N35">
        <v>0</v>
      </c>
      <c r="O35">
        <v>0</v>
      </c>
      <c r="P35">
        <v>99924</v>
      </c>
      <c r="Q35">
        <v>1</v>
      </c>
      <c r="R35">
        <v>0</v>
      </c>
      <c r="S35">
        <v>1</v>
      </c>
      <c r="T35">
        <f t="shared" ref="T35" si="11">Q35</f>
        <v>1</v>
      </c>
      <c r="U35">
        <v>1</v>
      </c>
      <c r="V35" t="s">
        <v>77</v>
      </c>
    </row>
    <row r="36" spans="1:22">
      <c r="B36" t="s">
        <v>72</v>
      </c>
      <c r="C36" t="s">
        <v>73</v>
      </c>
      <c r="D36" t="s">
        <v>76</v>
      </c>
      <c r="E36">
        <v>0.05</v>
      </c>
      <c r="F36">
        <v>2.5000000000000001E-2</v>
      </c>
      <c r="G36">
        <v>75926</v>
      </c>
      <c r="H36" s="14">
        <v>3.01362</v>
      </c>
      <c r="I36">
        <f t="shared" si="10"/>
        <v>0.85737499999999989</v>
      </c>
      <c r="J36">
        <v>278.02</v>
      </c>
      <c r="M36">
        <v>74</v>
      </c>
      <c r="N36">
        <v>0</v>
      </c>
      <c r="O36">
        <v>0</v>
      </c>
      <c r="P36">
        <v>99926</v>
      </c>
      <c r="Q36">
        <v>1</v>
      </c>
      <c r="R36">
        <v>0</v>
      </c>
      <c r="S36">
        <v>1</v>
      </c>
      <c r="T36">
        <f t="shared" ref="T36" si="12">Q36</f>
        <v>1</v>
      </c>
      <c r="U36">
        <v>1</v>
      </c>
    </row>
    <row r="37" spans="1:22">
      <c r="B37" t="s">
        <v>92</v>
      </c>
      <c r="C37" t="s">
        <v>73</v>
      </c>
      <c r="D37" t="s">
        <v>93</v>
      </c>
      <c r="E37">
        <v>0.05</v>
      </c>
      <c r="F37">
        <v>2.5000000000000001E-2</v>
      </c>
      <c r="G37">
        <v>230260</v>
      </c>
      <c r="H37" s="14">
        <v>6.8539599999999998</v>
      </c>
      <c r="I37">
        <f t="shared" si="10"/>
        <v>0.73509189062499991</v>
      </c>
      <c r="J37">
        <v>643.77</v>
      </c>
      <c r="M37">
        <v>67</v>
      </c>
      <c r="N37">
        <v>0</v>
      </c>
      <c r="O37">
        <v>0</v>
      </c>
      <c r="P37">
        <v>99933</v>
      </c>
      <c r="Q37">
        <v>1</v>
      </c>
      <c r="R37">
        <v>0</v>
      </c>
      <c r="S37">
        <v>1</v>
      </c>
      <c r="T37">
        <f t="shared" ref="T37" si="13">Q37</f>
        <v>1</v>
      </c>
      <c r="U37">
        <v>1</v>
      </c>
    </row>
    <row r="39" spans="1:22">
      <c r="A39" s="2">
        <v>41505</v>
      </c>
      <c r="B39" s="11" t="s">
        <v>106</v>
      </c>
      <c r="C39" t="s">
        <v>82</v>
      </c>
      <c r="D39" t="s">
        <v>107</v>
      </c>
      <c r="E39">
        <v>0.05</v>
      </c>
      <c r="F39">
        <v>2.5000000000000001E-2</v>
      </c>
      <c r="G39">
        <v>22514</v>
      </c>
      <c r="H39" s="14">
        <v>1.39598</v>
      </c>
      <c r="I39">
        <f t="shared" ref="I39:I43" si="14">POWER(1-0.05, FLOOR(H39, 1))</f>
        <v>0.95</v>
      </c>
      <c r="J39">
        <v>59.55</v>
      </c>
      <c r="K39">
        <f>J39/H39</f>
        <v>42.658204272267511</v>
      </c>
      <c r="M39">
        <v>73</v>
      </c>
      <c r="N39">
        <v>0</v>
      </c>
      <c r="O39">
        <v>1</v>
      </c>
      <c r="P39">
        <v>86987</v>
      </c>
      <c r="Q39">
        <v>0.98648999999999998</v>
      </c>
      <c r="R39">
        <v>0</v>
      </c>
      <c r="S39">
        <v>1</v>
      </c>
      <c r="T39">
        <f t="shared" ref="T39:T40" si="15">Q39</f>
        <v>0.98648999999999998</v>
      </c>
      <c r="U39">
        <v>0.99319999999999997</v>
      </c>
      <c r="V39" t="s">
        <v>114</v>
      </c>
    </row>
    <row r="40" spans="1:22">
      <c r="B40" t="s">
        <v>78</v>
      </c>
      <c r="C40" t="s">
        <v>82</v>
      </c>
      <c r="D40" t="s">
        <v>80</v>
      </c>
      <c r="E40">
        <v>0.05</v>
      </c>
      <c r="F40">
        <v>2.5000000000000001E-2</v>
      </c>
      <c r="G40">
        <v>26766</v>
      </c>
      <c r="H40" s="14">
        <v>1.92818</v>
      </c>
      <c r="I40">
        <f t="shared" si="14"/>
        <v>0.95</v>
      </c>
      <c r="J40">
        <v>130.93</v>
      </c>
      <c r="K40">
        <f t="shared" ref="K40:K43" si="16">J40/H40</f>
        <v>67.903411507224433</v>
      </c>
      <c r="M40">
        <v>82</v>
      </c>
      <c r="N40">
        <v>0</v>
      </c>
      <c r="O40">
        <v>0</v>
      </c>
      <c r="P40">
        <v>99918</v>
      </c>
      <c r="Q40">
        <v>1</v>
      </c>
      <c r="R40">
        <v>0</v>
      </c>
      <c r="S40">
        <v>1</v>
      </c>
      <c r="T40">
        <f t="shared" si="15"/>
        <v>1</v>
      </c>
      <c r="U40">
        <v>1</v>
      </c>
    </row>
    <row r="41" spans="1:22">
      <c r="B41" t="s">
        <v>79</v>
      </c>
      <c r="C41" t="s">
        <v>82</v>
      </c>
      <c r="D41" t="s">
        <v>81</v>
      </c>
      <c r="E41">
        <v>0.05</v>
      </c>
      <c r="F41">
        <v>2.5000000000000001E-2</v>
      </c>
      <c r="G41">
        <v>75926</v>
      </c>
      <c r="H41" s="14">
        <v>3.01362</v>
      </c>
      <c r="I41">
        <f t="shared" si="14"/>
        <v>0.85737499999999989</v>
      </c>
      <c r="J41">
        <v>267.88</v>
      </c>
      <c r="K41">
        <f t="shared" si="16"/>
        <v>88.889773760460841</v>
      </c>
      <c r="M41">
        <v>91</v>
      </c>
      <c r="N41">
        <v>0</v>
      </c>
      <c r="O41">
        <v>0</v>
      </c>
      <c r="P41">
        <v>99909</v>
      </c>
      <c r="Q41">
        <v>1</v>
      </c>
      <c r="R41">
        <v>0</v>
      </c>
      <c r="S41">
        <v>1</v>
      </c>
      <c r="T41">
        <f t="shared" ref="T41" si="17">Q41</f>
        <v>1</v>
      </c>
      <c r="U41">
        <v>1</v>
      </c>
    </row>
    <row r="42" spans="1:22">
      <c r="B42" s="11" t="s">
        <v>84</v>
      </c>
      <c r="C42" t="s">
        <v>82</v>
      </c>
      <c r="D42" t="s">
        <v>83</v>
      </c>
      <c r="E42">
        <v>0.05</v>
      </c>
      <c r="F42">
        <v>2.5000000000000001E-2</v>
      </c>
      <c r="G42">
        <v>230260</v>
      </c>
      <c r="H42" s="14">
        <v>6.8539599999999998</v>
      </c>
      <c r="I42">
        <f t="shared" si="14"/>
        <v>0.73509189062499991</v>
      </c>
      <c r="J42">
        <v>475.5</v>
      </c>
      <c r="K42">
        <f t="shared" si="16"/>
        <v>69.375952004388708</v>
      </c>
      <c r="M42">
        <v>55</v>
      </c>
      <c r="N42">
        <v>0</v>
      </c>
      <c r="O42">
        <v>0</v>
      </c>
      <c r="P42">
        <v>99945</v>
      </c>
      <c r="Q42">
        <v>1</v>
      </c>
      <c r="R42">
        <v>0</v>
      </c>
      <c r="S42">
        <v>1</v>
      </c>
      <c r="T42">
        <f t="shared" ref="T42" si="18">Q42</f>
        <v>1</v>
      </c>
      <c r="U42">
        <v>1</v>
      </c>
    </row>
    <row r="43" spans="1:22">
      <c r="B43" s="11" t="s">
        <v>110</v>
      </c>
      <c r="C43" t="s">
        <v>82</v>
      </c>
      <c r="D43" t="s">
        <v>111</v>
      </c>
      <c r="E43">
        <v>0.05</v>
      </c>
      <c r="F43">
        <v>2.5000000000000001E-2</v>
      </c>
      <c r="G43">
        <v>232000</v>
      </c>
      <c r="H43" s="14">
        <v>14.13988</v>
      </c>
      <c r="I43">
        <f t="shared" si="14"/>
        <v>0.48767497911552976</v>
      </c>
      <c r="J43">
        <v>1083.92</v>
      </c>
      <c r="K43">
        <f t="shared" si="16"/>
        <v>76.656944754835266</v>
      </c>
      <c r="M43">
        <v>69</v>
      </c>
      <c r="N43">
        <v>0</v>
      </c>
      <c r="O43">
        <v>0</v>
      </c>
      <c r="P43">
        <v>99931</v>
      </c>
      <c r="Q43">
        <v>1</v>
      </c>
      <c r="R43">
        <v>0</v>
      </c>
      <c r="S43">
        <v>1</v>
      </c>
      <c r="T43">
        <f t="shared" ref="T43" si="19">Q43</f>
        <v>1</v>
      </c>
      <c r="U43">
        <v>1</v>
      </c>
    </row>
    <row r="44" spans="1:22">
      <c r="K44">
        <f>SUM(K39:K43)/5</f>
        <v>69.096857259835346</v>
      </c>
    </row>
    <row r="45" spans="1:22">
      <c r="A45" s="2">
        <v>41506</v>
      </c>
      <c r="B45" t="s">
        <v>88</v>
      </c>
      <c r="C45" t="s">
        <v>94</v>
      </c>
      <c r="D45" t="s">
        <v>95</v>
      </c>
      <c r="E45">
        <v>0.05</v>
      </c>
      <c r="F45">
        <v>2.5000000000000001E-2</v>
      </c>
      <c r="G45">
        <v>75926</v>
      </c>
      <c r="H45" s="11">
        <v>3.01362</v>
      </c>
      <c r="I45">
        <f t="shared" ref="I45:I51" si="20">POWER(1-0.05, FLOOR(H45, 1))</f>
        <v>0.85737499999999989</v>
      </c>
      <c r="J45">
        <v>311.08</v>
      </c>
      <c r="M45">
        <v>131</v>
      </c>
      <c r="N45">
        <v>0</v>
      </c>
      <c r="O45">
        <v>0</v>
      </c>
      <c r="P45">
        <v>99869</v>
      </c>
      <c r="Q45">
        <v>1</v>
      </c>
      <c r="R45">
        <v>0</v>
      </c>
      <c r="S45">
        <v>1</v>
      </c>
      <c r="T45">
        <f t="shared" ref="T45:T51" si="21">Q45</f>
        <v>1</v>
      </c>
      <c r="U45">
        <v>1</v>
      </c>
      <c r="V45" t="s">
        <v>99</v>
      </c>
    </row>
    <row r="46" spans="1:22">
      <c r="B46" t="s">
        <v>89</v>
      </c>
      <c r="C46" t="s">
        <v>94</v>
      </c>
      <c r="D46" t="s">
        <v>96</v>
      </c>
      <c r="E46">
        <v>0.05</v>
      </c>
      <c r="F46">
        <v>2.5000000000000001E-2</v>
      </c>
      <c r="G46">
        <v>75926</v>
      </c>
      <c r="H46" s="11">
        <v>3.01362</v>
      </c>
      <c r="I46">
        <f t="shared" si="20"/>
        <v>0.85737499999999989</v>
      </c>
      <c r="J46">
        <v>181.99</v>
      </c>
      <c r="M46">
        <v>253</v>
      </c>
      <c r="N46">
        <v>0</v>
      </c>
      <c r="O46">
        <v>1</v>
      </c>
      <c r="P46">
        <v>99746</v>
      </c>
      <c r="Q46">
        <v>0.99605999999999995</v>
      </c>
      <c r="R46">
        <v>0</v>
      </c>
      <c r="S46">
        <v>1</v>
      </c>
      <c r="T46">
        <f t="shared" si="21"/>
        <v>0.99605999999999995</v>
      </c>
      <c r="U46">
        <v>0.99802999999999997</v>
      </c>
      <c r="V46" t="s">
        <v>85</v>
      </c>
    </row>
    <row r="47" spans="1:22">
      <c r="B47" s="11" t="s">
        <v>100</v>
      </c>
      <c r="C47" t="s">
        <v>94</v>
      </c>
      <c r="D47" t="s">
        <v>101</v>
      </c>
      <c r="E47">
        <v>0.05</v>
      </c>
      <c r="F47">
        <v>2.5000000000000001E-2</v>
      </c>
      <c r="G47">
        <v>75928</v>
      </c>
      <c r="H47" s="11">
        <v>3.01362</v>
      </c>
      <c r="I47">
        <f t="shared" ref="I47" si="22">POWER(1-0.05, FLOOR(H47, 1))</f>
        <v>0.85737499999999989</v>
      </c>
      <c r="J47">
        <v>176.4</v>
      </c>
      <c r="M47">
        <v>177</v>
      </c>
      <c r="N47">
        <v>0</v>
      </c>
      <c r="O47">
        <v>226</v>
      </c>
      <c r="P47">
        <v>99597</v>
      </c>
      <c r="Q47">
        <v>0.43920999999999999</v>
      </c>
      <c r="R47">
        <v>0</v>
      </c>
      <c r="S47">
        <v>1</v>
      </c>
      <c r="T47">
        <f t="shared" si="21"/>
        <v>0.43920999999999999</v>
      </c>
      <c r="U47">
        <v>0.61033999999999999</v>
      </c>
      <c r="V47" t="s">
        <v>112</v>
      </c>
    </row>
    <row r="48" spans="1:22">
      <c r="B48" t="s">
        <v>90</v>
      </c>
      <c r="C48" t="s">
        <v>94</v>
      </c>
      <c r="D48" t="s">
        <v>97</v>
      </c>
      <c r="E48">
        <v>0.05</v>
      </c>
      <c r="F48">
        <v>2.5000000000000001E-2</v>
      </c>
      <c r="G48">
        <v>76598</v>
      </c>
      <c r="H48" s="11">
        <v>3.01362</v>
      </c>
      <c r="I48">
        <f t="shared" si="20"/>
        <v>0.85737499999999989</v>
      </c>
      <c r="J48">
        <v>179.67</v>
      </c>
      <c r="M48">
        <v>105</v>
      </c>
      <c r="N48">
        <v>0</v>
      </c>
      <c r="O48">
        <v>471</v>
      </c>
      <c r="P48">
        <v>99478</v>
      </c>
      <c r="Q48">
        <v>0.20115</v>
      </c>
      <c r="R48">
        <v>0</v>
      </c>
      <c r="S48">
        <v>1</v>
      </c>
      <c r="T48">
        <f t="shared" si="21"/>
        <v>0.20115</v>
      </c>
      <c r="U48">
        <v>0.33493000000000001</v>
      </c>
      <c r="V48" t="s">
        <v>86</v>
      </c>
    </row>
    <row r="49" spans="1:22">
      <c r="B49" s="11" t="s">
        <v>118</v>
      </c>
      <c r="C49" t="s">
        <v>94</v>
      </c>
      <c r="D49" t="s">
        <v>119</v>
      </c>
      <c r="E49">
        <v>0.05</v>
      </c>
      <c r="F49">
        <v>2.5000000000000001E-2</v>
      </c>
      <c r="G49">
        <v>79170</v>
      </c>
      <c r="H49" s="11">
        <v>3.01362</v>
      </c>
      <c r="I49">
        <f t="shared" ref="I49" si="23">POWER(1-0.05, FLOOR(H49, 1))</f>
        <v>0.85737499999999989</v>
      </c>
      <c r="J49">
        <v>187.57</v>
      </c>
      <c r="M49">
        <v>0</v>
      </c>
      <c r="N49">
        <v>0</v>
      </c>
      <c r="O49">
        <v>637</v>
      </c>
      <c r="P49">
        <v>99363</v>
      </c>
      <c r="Q49">
        <v>0</v>
      </c>
      <c r="R49">
        <v>0</v>
      </c>
      <c r="S49">
        <v>0</v>
      </c>
      <c r="T49">
        <f t="shared" si="21"/>
        <v>0</v>
      </c>
      <c r="U49">
        <v>0</v>
      </c>
      <c r="V49" t="s">
        <v>120</v>
      </c>
    </row>
    <row r="50" spans="1:22">
      <c r="B50" s="11" t="s">
        <v>102</v>
      </c>
      <c r="C50" t="s">
        <v>94</v>
      </c>
      <c r="D50" t="s">
        <v>103</v>
      </c>
      <c r="E50">
        <v>0.05</v>
      </c>
      <c r="F50">
        <v>2.5000000000000001E-2</v>
      </c>
      <c r="G50">
        <v>93094</v>
      </c>
      <c r="H50" s="11">
        <v>3.01362</v>
      </c>
      <c r="I50">
        <f t="shared" si="20"/>
        <v>0.85737499999999989</v>
      </c>
      <c r="J50">
        <v>178.48</v>
      </c>
      <c r="M50">
        <v>0</v>
      </c>
      <c r="N50">
        <v>0</v>
      </c>
      <c r="O50">
        <v>844</v>
      </c>
      <c r="P50">
        <v>99156</v>
      </c>
      <c r="Q50">
        <v>0</v>
      </c>
      <c r="R50">
        <v>0</v>
      </c>
      <c r="S50">
        <v>0</v>
      </c>
      <c r="T50">
        <f t="shared" ref="T50" si="24">Q50</f>
        <v>0</v>
      </c>
      <c r="U50">
        <v>0</v>
      </c>
      <c r="V50" t="s">
        <v>113</v>
      </c>
    </row>
    <row r="51" spans="1:22">
      <c r="B51" s="10" t="s">
        <v>91</v>
      </c>
      <c r="C51" t="s">
        <v>94</v>
      </c>
      <c r="D51" t="s">
        <v>98</v>
      </c>
      <c r="E51">
        <v>0.05</v>
      </c>
      <c r="F51">
        <v>2.5000000000000001E-2</v>
      </c>
      <c r="G51">
        <v>107904</v>
      </c>
      <c r="H51" s="11">
        <v>3.01362</v>
      </c>
      <c r="I51">
        <f t="shared" si="20"/>
        <v>0.85737499999999989</v>
      </c>
      <c r="J51">
        <v>173.01</v>
      </c>
      <c r="M51">
        <v>0</v>
      </c>
      <c r="N51">
        <v>0</v>
      </c>
      <c r="O51">
        <v>1241</v>
      </c>
      <c r="P51">
        <v>98759</v>
      </c>
      <c r="Q51">
        <v>0</v>
      </c>
      <c r="R51">
        <v>0</v>
      </c>
      <c r="S51">
        <v>0</v>
      </c>
      <c r="T51">
        <f t="shared" si="21"/>
        <v>0</v>
      </c>
      <c r="U51">
        <v>0</v>
      </c>
      <c r="V51" t="s">
        <v>87</v>
      </c>
    </row>
    <row r="53" spans="1:22">
      <c r="A53" s="2">
        <v>41511</v>
      </c>
      <c r="B53" s="10" t="s">
        <v>17</v>
      </c>
      <c r="C53" s="10" t="s">
        <v>18</v>
      </c>
      <c r="D53" s="10" t="s">
        <v>19</v>
      </c>
      <c r="E53" s="10">
        <v>0.05</v>
      </c>
      <c r="F53" s="10">
        <v>2.5000000000000001E-2</v>
      </c>
      <c r="G53" s="10">
        <v>6856</v>
      </c>
      <c r="H53" s="10">
        <v>1</v>
      </c>
      <c r="I53">
        <f>POWER(1-0.05, FLOOR(H53, 1))</f>
        <v>0.95</v>
      </c>
      <c r="M53">
        <v>141</v>
      </c>
      <c r="N53">
        <v>1</v>
      </c>
      <c r="O53">
        <v>5</v>
      </c>
      <c r="P53">
        <v>88427</v>
      </c>
      <c r="Q53">
        <v>0.96575</v>
      </c>
      <c r="R53">
        <v>1.1308635273895099E-5</v>
      </c>
      <c r="S53">
        <v>0.99295999999999995</v>
      </c>
      <c r="T53">
        <f>Q53</f>
        <v>0.96575</v>
      </c>
      <c r="U53">
        <v>0.97916999999999998</v>
      </c>
      <c r="V53" t="s">
        <v>104</v>
      </c>
    </row>
    <row r="54" spans="1:22">
      <c r="B54" s="10" t="s">
        <v>23</v>
      </c>
      <c r="C54" s="10" t="s">
        <v>18</v>
      </c>
      <c r="D54" s="10" t="s">
        <v>27</v>
      </c>
      <c r="E54" s="10">
        <v>0.05</v>
      </c>
      <c r="F54" s="10">
        <v>2.5000000000000001E-2</v>
      </c>
      <c r="G54" s="10">
        <v>13632</v>
      </c>
      <c r="H54" s="10">
        <v>1</v>
      </c>
      <c r="I54">
        <f>POWER(1-0.05, FLOOR(H54, 1))</f>
        <v>0.95</v>
      </c>
      <c r="J54" s="10">
        <v>143.61000000000001</v>
      </c>
      <c r="K54" s="10"/>
      <c r="M54" s="10">
        <v>114</v>
      </c>
      <c r="N54">
        <v>0</v>
      </c>
      <c r="O54" s="10">
        <v>28</v>
      </c>
      <c r="P54">
        <v>99858</v>
      </c>
      <c r="Q54" s="10">
        <v>0.80281999999999998</v>
      </c>
      <c r="R54">
        <v>0</v>
      </c>
      <c r="S54" s="10">
        <v>1</v>
      </c>
      <c r="T54">
        <f t="shared" ref="T54:T57" si="25">Q54</f>
        <v>0.80281999999999998</v>
      </c>
      <c r="U54" s="10">
        <v>0.89063000000000003</v>
      </c>
    </row>
    <row r="55" spans="1:22">
      <c r="B55" s="10" t="s">
        <v>24</v>
      </c>
      <c r="C55" s="10" t="s">
        <v>18</v>
      </c>
      <c r="D55" s="10" t="s">
        <v>28</v>
      </c>
      <c r="E55" s="10">
        <v>0.05</v>
      </c>
      <c r="F55" s="10">
        <v>2.5000000000000001E-2</v>
      </c>
      <c r="G55" s="10">
        <v>29362</v>
      </c>
      <c r="H55" s="10">
        <v>1</v>
      </c>
      <c r="I55">
        <f t="shared" ref="I55:I57" si="26">POWER(1-0.05, FLOOR(H55, 1))</f>
        <v>0.95</v>
      </c>
      <c r="J55" s="10">
        <v>170.68</v>
      </c>
      <c r="K55" s="10"/>
      <c r="M55" s="10">
        <v>66</v>
      </c>
      <c r="N55">
        <v>0</v>
      </c>
      <c r="O55" s="10">
        <v>27</v>
      </c>
      <c r="P55">
        <v>99907</v>
      </c>
      <c r="Q55" s="10">
        <v>0.70967999999999998</v>
      </c>
      <c r="R55">
        <v>0</v>
      </c>
      <c r="S55" s="10">
        <v>1</v>
      </c>
      <c r="T55">
        <f t="shared" si="25"/>
        <v>0.70967999999999998</v>
      </c>
      <c r="U55" s="10">
        <v>0.83018999999999998</v>
      </c>
    </row>
    <row r="56" spans="1:22">
      <c r="B56" s="10" t="s">
        <v>25</v>
      </c>
      <c r="C56" s="10" t="s">
        <v>18</v>
      </c>
      <c r="D56" s="10" t="s">
        <v>29</v>
      </c>
      <c r="E56" s="10">
        <v>0.05</v>
      </c>
      <c r="F56" s="10">
        <v>2.5000000000000001E-2</v>
      </c>
      <c r="G56" s="10">
        <v>76663</v>
      </c>
      <c r="H56" s="10">
        <v>1</v>
      </c>
      <c r="I56">
        <f t="shared" si="26"/>
        <v>0.95</v>
      </c>
      <c r="J56" s="10">
        <v>542.16</v>
      </c>
      <c r="K56" s="10"/>
      <c r="M56">
        <v>15</v>
      </c>
      <c r="N56">
        <v>0</v>
      </c>
      <c r="O56">
        <v>66</v>
      </c>
      <c r="P56">
        <v>99919</v>
      </c>
      <c r="Q56">
        <v>0.18518999999999999</v>
      </c>
      <c r="R56">
        <v>0</v>
      </c>
      <c r="S56">
        <v>1</v>
      </c>
      <c r="T56">
        <f t="shared" si="25"/>
        <v>0.18518999999999999</v>
      </c>
      <c r="U56">
        <v>0.3125</v>
      </c>
    </row>
    <row r="57" spans="1:22">
      <c r="B57" s="10" t="s">
        <v>26</v>
      </c>
      <c r="C57" s="10" t="s">
        <v>18</v>
      </c>
      <c r="D57" s="10" t="s">
        <v>30</v>
      </c>
      <c r="E57" s="10">
        <v>0.05</v>
      </c>
      <c r="F57" s="10">
        <v>2.5000000000000001E-2</v>
      </c>
      <c r="G57" s="10">
        <v>77608</v>
      </c>
      <c r="H57" s="10">
        <v>1</v>
      </c>
      <c r="I57">
        <f t="shared" si="26"/>
        <v>0.95</v>
      </c>
      <c r="T57">
        <f t="shared" si="25"/>
        <v>0</v>
      </c>
    </row>
    <row r="58" spans="1:22">
      <c r="V58" t="s">
        <v>115</v>
      </c>
    </row>
    <row r="59" spans="1:22">
      <c r="A59" s="2">
        <v>41519</v>
      </c>
      <c r="B59" s="11" t="s">
        <v>106</v>
      </c>
      <c r="C59" t="s">
        <v>82</v>
      </c>
      <c r="D59" t="s">
        <v>107</v>
      </c>
      <c r="E59">
        <v>0.05</v>
      </c>
      <c r="F59">
        <v>2.5000000000000001E-2</v>
      </c>
      <c r="G59">
        <v>22514</v>
      </c>
      <c r="H59" s="14">
        <v>1.39598</v>
      </c>
      <c r="I59" s="15">
        <f>POWER(1-0.05, CEILING(H59, 1))</f>
        <v>0.90249999999999997</v>
      </c>
      <c r="J59" s="10">
        <v>83.39</v>
      </c>
      <c r="K59" s="10"/>
      <c r="M59">
        <v>74</v>
      </c>
      <c r="N59">
        <v>0</v>
      </c>
      <c r="O59">
        <v>0</v>
      </c>
      <c r="P59">
        <v>86987</v>
      </c>
      <c r="Q59">
        <v>1</v>
      </c>
      <c r="R59">
        <v>0</v>
      </c>
      <c r="S59">
        <v>1</v>
      </c>
      <c r="T59">
        <f t="shared" ref="T59:T60" si="27">Q59</f>
        <v>1</v>
      </c>
      <c r="U59">
        <v>1</v>
      </c>
    </row>
    <row r="60" spans="1:22">
      <c r="B60" t="s">
        <v>78</v>
      </c>
      <c r="C60" t="s">
        <v>82</v>
      </c>
      <c r="D60" t="s">
        <v>80</v>
      </c>
      <c r="E60">
        <v>0.05</v>
      </c>
      <c r="F60">
        <v>2.5000000000000001E-2</v>
      </c>
      <c r="G60">
        <v>26766</v>
      </c>
      <c r="H60" s="14">
        <v>1.92818</v>
      </c>
      <c r="I60" s="15">
        <f t="shared" ref="I60:I63" si="28">POWER(1-0.05, CEILING(H60, 1))</f>
        <v>0.90249999999999997</v>
      </c>
      <c r="J60" s="10">
        <v>165.22</v>
      </c>
      <c r="K60" s="10"/>
      <c r="M60">
        <v>88</v>
      </c>
      <c r="N60">
        <v>0</v>
      </c>
      <c r="O60">
        <v>0</v>
      </c>
      <c r="P60">
        <v>99912</v>
      </c>
      <c r="Q60">
        <v>1</v>
      </c>
      <c r="R60">
        <v>0</v>
      </c>
      <c r="S60">
        <v>1</v>
      </c>
      <c r="T60">
        <f t="shared" si="27"/>
        <v>1</v>
      </c>
      <c r="U60">
        <v>1</v>
      </c>
    </row>
    <row r="61" spans="1:22">
      <c r="B61" t="s">
        <v>79</v>
      </c>
      <c r="C61" t="s">
        <v>82</v>
      </c>
      <c r="D61" t="s">
        <v>81</v>
      </c>
      <c r="E61">
        <v>0.05</v>
      </c>
      <c r="F61">
        <v>2.5000000000000001E-2</v>
      </c>
      <c r="G61">
        <v>75926</v>
      </c>
      <c r="H61" s="14">
        <v>3.01362</v>
      </c>
      <c r="I61" s="15">
        <f t="shared" si="28"/>
        <v>0.81450624999999999</v>
      </c>
      <c r="J61" s="10">
        <v>345.85</v>
      </c>
      <c r="K61" s="10"/>
      <c r="M61">
        <v>88</v>
      </c>
      <c r="N61">
        <v>0</v>
      </c>
      <c r="O61">
        <v>0</v>
      </c>
      <c r="P61">
        <v>99912</v>
      </c>
      <c r="Q61">
        <v>1</v>
      </c>
      <c r="R61">
        <v>0</v>
      </c>
      <c r="S61">
        <v>1</v>
      </c>
      <c r="T61">
        <f t="shared" ref="T61" si="29">Q61</f>
        <v>1</v>
      </c>
      <c r="U61">
        <v>1</v>
      </c>
    </row>
    <row r="62" spans="1:22">
      <c r="B62" s="11" t="s">
        <v>84</v>
      </c>
      <c r="C62" t="s">
        <v>82</v>
      </c>
      <c r="D62" t="s">
        <v>83</v>
      </c>
      <c r="E62">
        <v>0.05</v>
      </c>
      <c r="F62">
        <v>2.5000000000000001E-2</v>
      </c>
      <c r="G62">
        <v>230260</v>
      </c>
      <c r="H62" s="14">
        <v>6.8539599999999998</v>
      </c>
      <c r="I62" s="15">
        <f t="shared" si="28"/>
        <v>0.69833729609374995</v>
      </c>
      <c r="J62" s="10">
        <v>501.35</v>
      </c>
      <c r="K62" s="10"/>
      <c r="M62">
        <v>55</v>
      </c>
      <c r="N62">
        <v>0</v>
      </c>
      <c r="O62">
        <v>0</v>
      </c>
      <c r="P62">
        <v>99945</v>
      </c>
      <c r="Q62">
        <v>1</v>
      </c>
      <c r="R62">
        <v>0</v>
      </c>
      <c r="S62">
        <v>1</v>
      </c>
      <c r="T62">
        <f t="shared" ref="T62" si="30">Q62</f>
        <v>1</v>
      </c>
      <c r="U62">
        <v>1</v>
      </c>
    </row>
    <row r="63" spans="1:22">
      <c r="B63" s="11" t="s">
        <v>110</v>
      </c>
      <c r="C63" t="s">
        <v>82</v>
      </c>
      <c r="D63" t="s">
        <v>111</v>
      </c>
      <c r="E63">
        <v>0.05</v>
      </c>
      <c r="F63">
        <v>2.5000000000000001E-2</v>
      </c>
      <c r="G63">
        <v>232000</v>
      </c>
      <c r="H63" s="14">
        <v>14.13988</v>
      </c>
      <c r="I63" s="15">
        <f t="shared" si="28"/>
        <v>0.46329123015975332</v>
      </c>
    </row>
    <row r="65" spans="1:22">
      <c r="A65" s="2">
        <v>41523</v>
      </c>
      <c r="B65" t="s">
        <v>122</v>
      </c>
      <c r="C65" t="s">
        <v>74</v>
      </c>
      <c r="D65" t="s">
        <v>127</v>
      </c>
      <c r="E65">
        <v>0.05</v>
      </c>
      <c r="F65">
        <v>2.5000000000000001E-2</v>
      </c>
      <c r="I65">
        <f t="shared" ref="I65:I69" si="31">POWER(1-0.05, FLOOR(H65, 1))</f>
        <v>1</v>
      </c>
      <c r="V65" t="s">
        <v>60</v>
      </c>
    </row>
    <row r="66" spans="1:22">
      <c r="B66" s="8" t="s">
        <v>121</v>
      </c>
      <c r="C66" t="s">
        <v>74</v>
      </c>
      <c r="D66" t="s">
        <v>128</v>
      </c>
      <c r="E66">
        <v>0.05</v>
      </c>
      <c r="F66">
        <v>2.5000000000000001E-2</v>
      </c>
      <c r="G66">
        <v>8648</v>
      </c>
      <c r="H66" s="14">
        <v>1.6432</v>
      </c>
      <c r="I66">
        <f t="shared" si="31"/>
        <v>0.95</v>
      </c>
      <c r="J66">
        <v>70.61</v>
      </c>
      <c r="M66">
        <v>102</v>
      </c>
      <c r="N66">
        <v>5</v>
      </c>
      <c r="O66">
        <v>13</v>
      </c>
      <c r="P66">
        <v>87484</v>
      </c>
      <c r="Q66">
        <v>0.88695999999999997</v>
      </c>
      <c r="R66" s="3">
        <v>5.7150041719530398E-5</v>
      </c>
      <c r="S66">
        <v>0.95326999999999995</v>
      </c>
      <c r="T66">
        <f>Q66</f>
        <v>0.88695999999999997</v>
      </c>
      <c r="U66">
        <v>0.91891999999999996</v>
      </c>
    </row>
    <row r="67" spans="1:22">
      <c r="B67" s="8" t="s">
        <v>58</v>
      </c>
      <c r="C67" t="s">
        <v>74</v>
      </c>
      <c r="D67" t="s">
        <v>129</v>
      </c>
      <c r="E67">
        <v>0.05</v>
      </c>
      <c r="F67">
        <v>2.5000000000000001E-2</v>
      </c>
      <c r="G67">
        <v>26108</v>
      </c>
      <c r="H67" s="14">
        <v>2.4170799999999999</v>
      </c>
      <c r="I67">
        <f t="shared" si="31"/>
        <v>0.90249999999999997</v>
      </c>
      <c r="J67">
        <v>199.83</v>
      </c>
      <c r="M67">
        <v>127</v>
      </c>
      <c r="N67">
        <v>0</v>
      </c>
      <c r="O67">
        <v>3</v>
      </c>
      <c r="P67">
        <v>99870</v>
      </c>
      <c r="Q67">
        <v>0.97692000000000001</v>
      </c>
      <c r="R67">
        <v>0</v>
      </c>
      <c r="S67">
        <v>1</v>
      </c>
      <c r="T67">
        <f>Q67</f>
        <v>0.97692000000000001</v>
      </c>
      <c r="U67">
        <v>0.98833000000000004</v>
      </c>
    </row>
    <row r="68" spans="1:22">
      <c r="B68" s="8" t="s">
        <v>123</v>
      </c>
      <c r="C68" t="s">
        <v>74</v>
      </c>
      <c r="D68" t="s">
        <v>130</v>
      </c>
      <c r="E68">
        <v>0.05</v>
      </c>
      <c r="F68">
        <v>2.5000000000000001E-2</v>
      </c>
      <c r="G68">
        <v>114640</v>
      </c>
      <c r="H68" s="14">
        <v>5.0605799999999999</v>
      </c>
      <c r="I68">
        <f t="shared" si="31"/>
        <v>0.77378093749999999</v>
      </c>
      <c r="J68">
        <v>322.98</v>
      </c>
      <c r="M68">
        <v>122</v>
      </c>
      <c r="N68">
        <v>0</v>
      </c>
      <c r="O68">
        <v>0</v>
      </c>
      <c r="P68">
        <v>99878</v>
      </c>
      <c r="Q68">
        <v>1</v>
      </c>
      <c r="R68">
        <v>0</v>
      </c>
      <c r="S68">
        <v>1</v>
      </c>
      <c r="T68">
        <f t="shared" ref="T68" si="32">Q68</f>
        <v>1</v>
      </c>
      <c r="U68">
        <v>1</v>
      </c>
    </row>
    <row r="69" spans="1:22">
      <c r="B69" t="s">
        <v>124</v>
      </c>
      <c r="C69" t="s">
        <v>74</v>
      </c>
      <c r="D69" t="s">
        <v>131</v>
      </c>
      <c r="E69">
        <v>0.05</v>
      </c>
      <c r="F69">
        <v>2.5000000000000001E-2</v>
      </c>
      <c r="I69">
        <f t="shared" si="31"/>
        <v>1</v>
      </c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8"/>
  <sheetViews>
    <sheetView workbookViewId="0">
      <selection activeCell="C18" sqref="C18"/>
    </sheetView>
  </sheetViews>
  <sheetFormatPr baseColWidth="10" defaultRowHeight="15" x14ac:dyDescent="0"/>
  <cols>
    <col min="2" max="2" width="22.1640625" customWidth="1"/>
    <col min="3" max="3" width="13" customWidth="1"/>
  </cols>
  <sheetData>
    <row r="3" spans="2:3">
      <c r="B3" t="s">
        <v>117</v>
      </c>
      <c r="C3" t="s">
        <v>116</v>
      </c>
    </row>
    <row r="4" spans="2:3">
      <c r="B4" s="16">
        <v>1</v>
      </c>
      <c r="C4">
        <v>1</v>
      </c>
    </row>
    <row r="5" spans="2:3">
      <c r="B5" s="16">
        <v>1.39598</v>
      </c>
      <c r="C5">
        <v>5</v>
      </c>
    </row>
    <row r="6" spans="2:3">
      <c r="B6" s="16">
        <v>1.92818</v>
      </c>
      <c r="C6">
        <v>10</v>
      </c>
    </row>
    <row r="7" spans="2:3">
      <c r="B7" s="16">
        <v>3.01362</v>
      </c>
      <c r="C7">
        <v>20</v>
      </c>
    </row>
    <row r="8" spans="2:3">
      <c r="B8" s="16">
        <v>6.8539599999999998</v>
      </c>
      <c r="C8">
        <v>50</v>
      </c>
    </row>
    <row r="9" spans="2:3">
      <c r="B9" s="16">
        <v>14.13988</v>
      </c>
      <c r="C9">
        <v>100</v>
      </c>
    </row>
    <row r="18" spans="3:3">
      <c r="C18" t="s">
        <v>132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36" workbookViewId="0">
      <selection activeCell="E52" sqref="E52"/>
    </sheetView>
  </sheetViews>
  <sheetFormatPr baseColWidth="10" defaultRowHeight="15" x14ac:dyDescent="0"/>
  <cols>
    <col min="1" max="1" width="14.83203125" customWidth="1"/>
    <col min="2" max="3" width="16.6640625" customWidth="1"/>
  </cols>
  <sheetData>
    <row r="1" spans="1:2">
      <c r="A1" s="21" t="s">
        <v>39</v>
      </c>
      <c r="B1" s="21"/>
    </row>
    <row r="2" spans="1:2">
      <c r="A2" t="s">
        <v>12</v>
      </c>
      <c r="B2" t="s">
        <v>13</v>
      </c>
    </row>
    <row r="3" spans="1:2">
      <c r="A3">
        <v>1</v>
      </c>
      <c r="B3">
        <v>1</v>
      </c>
    </row>
    <row r="4" spans="1:2">
      <c r="A4">
        <v>1</v>
      </c>
      <c r="B4">
        <v>0.83085613557149096</v>
      </c>
    </row>
    <row r="5" spans="1:2">
      <c r="A5">
        <v>1</v>
      </c>
      <c r="B5">
        <v>0.81529185529425896</v>
      </c>
    </row>
    <row r="6" spans="1:2">
      <c r="A6">
        <v>1</v>
      </c>
      <c r="B6">
        <v>0.73664917270942598</v>
      </c>
    </row>
    <row r="7" spans="1:2">
      <c r="A7">
        <v>1</v>
      </c>
      <c r="B7">
        <v>0.65834702135331102</v>
      </c>
    </row>
    <row r="8" spans="1:2">
      <c r="A8">
        <v>1</v>
      </c>
      <c r="B8">
        <v>0.55805055887183996</v>
      </c>
    </row>
    <row r="9" spans="1:2">
      <c r="A9">
        <v>1</v>
      </c>
      <c r="B9">
        <v>0.54274668482833199</v>
      </c>
    </row>
    <row r="10" spans="1:2">
      <c r="A10">
        <v>1</v>
      </c>
      <c r="B10">
        <v>0.54266655983334</v>
      </c>
    </row>
    <row r="11" spans="1:2">
      <c r="A11">
        <v>1</v>
      </c>
      <c r="B11">
        <v>0.541504747405953</v>
      </c>
    </row>
    <row r="12" spans="1:2">
      <c r="A12">
        <v>1</v>
      </c>
      <c r="B12">
        <v>0.53872040382997399</v>
      </c>
    </row>
    <row r="13" spans="1:2">
      <c r="A13">
        <v>1</v>
      </c>
      <c r="B13">
        <v>0.53701774768638999</v>
      </c>
    </row>
    <row r="14" spans="1:2">
      <c r="A14">
        <v>1</v>
      </c>
      <c r="B14">
        <v>0.50280437482472595</v>
      </c>
    </row>
    <row r="15" spans="1:2">
      <c r="A15">
        <v>1</v>
      </c>
      <c r="B15">
        <v>0.50278434357597801</v>
      </c>
    </row>
    <row r="16" spans="1:2">
      <c r="A16">
        <v>1</v>
      </c>
      <c r="B16">
        <v>0.49046512559592897</v>
      </c>
    </row>
    <row r="17" spans="1:2">
      <c r="A17">
        <v>1</v>
      </c>
      <c r="B17">
        <v>0.490184688113457</v>
      </c>
    </row>
    <row r="18" spans="1:2">
      <c r="A18">
        <v>1</v>
      </c>
      <c r="B18">
        <v>0.47183606426024599</v>
      </c>
    </row>
    <row r="19" spans="1:2">
      <c r="A19">
        <v>1</v>
      </c>
      <c r="B19">
        <v>0.40847722447017298</v>
      </c>
    </row>
    <row r="20" spans="1:2">
      <c r="A20">
        <v>1</v>
      </c>
      <c r="B20">
        <v>0.30930251191859298</v>
      </c>
    </row>
    <row r="21" spans="1:2">
      <c r="A21">
        <v>1</v>
      </c>
      <c r="B21">
        <v>0.27587035775810198</v>
      </c>
    </row>
    <row r="22" spans="1:2">
      <c r="A22">
        <v>1</v>
      </c>
      <c r="B22">
        <v>0.22507111093305501</v>
      </c>
    </row>
    <row r="23" spans="1:2">
      <c r="A23">
        <v>1</v>
      </c>
      <c r="B23">
        <v>0.22501101718681099</v>
      </c>
    </row>
    <row r="24" spans="1:2">
      <c r="A24">
        <v>1</v>
      </c>
      <c r="B24">
        <v>0.17140739553703699</v>
      </c>
    </row>
    <row r="25" spans="1:2">
      <c r="A25">
        <v>1</v>
      </c>
      <c r="B25">
        <v>0.17138736428828899</v>
      </c>
    </row>
    <row r="26" spans="1:2">
      <c r="A26">
        <v>1</v>
      </c>
      <c r="B26">
        <v>0.17134730179079299</v>
      </c>
    </row>
    <row r="27" spans="1:2">
      <c r="A27">
        <v>1</v>
      </c>
      <c r="B27">
        <v>0.17122711429830501</v>
      </c>
    </row>
    <row r="28" spans="1:2">
      <c r="A28">
        <v>1</v>
      </c>
      <c r="B28">
        <v>0.17116702055206101</v>
      </c>
    </row>
    <row r="29" spans="1:2">
      <c r="A29">
        <v>1</v>
      </c>
      <c r="B29">
        <v>0.17000520812467401</v>
      </c>
    </row>
    <row r="30" spans="1:2">
      <c r="A30">
        <v>1</v>
      </c>
      <c r="B30">
        <v>0.15007411562036699</v>
      </c>
    </row>
    <row r="31" spans="1:2">
      <c r="A31">
        <v>1</v>
      </c>
      <c r="B31">
        <v>0.14897239693922501</v>
      </c>
    </row>
    <row r="32" spans="1:2">
      <c r="A32">
        <v>1</v>
      </c>
      <c r="B32">
        <v>0.14578742838828501</v>
      </c>
    </row>
    <row r="33" spans="1:7">
      <c r="A33">
        <v>1</v>
      </c>
      <c r="B33">
        <v>0.14570730339329299</v>
      </c>
    </row>
    <row r="34" spans="1:7">
      <c r="A34">
        <v>1</v>
      </c>
      <c r="B34">
        <v>0.145667240895797</v>
      </c>
      <c r="E34">
        <v>0.92685937499999904</v>
      </c>
      <c r="F34">
        <v>0</v>
      </c>
      <c r="G34">
        <v>1</v>
      </c>
    </row>
    <row r="35" spans="1:7">
      <c r="A35">
        <v>1</v>
      </c>
      <c r="B35">
        <v>0.14464564720964701</v>
      </c>
      <c r="E35">
        <v>0.95062499999999905</v>
      </c>
      <c r="F35">
        <v>0</v>
      </c>
      <c r="G35">
        <v>0.98648648648648596</v>
      </c>
    </row>
    <row r="36" spans="1:7">
      <c r="A36">
        <v>1</v>
      </c>
      <c r="B36">
        <v>0.121249148671928</v>
      </c>
      <c r="E36">
        <v>0.97499999999999998</v>
      </c>
      <c r="F36">
        <v>0</v>
      </c>
      <c r="G36">
        <v>0.87837837837837796</v>
      </c>
    </row>
    <row r="37" spans="1:7">
      <c r="A37">
        <v>1</v>
      </c>
      <c r="B37">
        <v>8.2789151075677997E-2</v>
      </c>
      <c r="E37">
        <v>1</v>
      </c>
      <c r="F37">
        <v>0</v>
      </c>
      <c r="G37">
        <v>0</v>
      </c>
    </row>
    <row r="38" spans="1:7">
      <c r="A38">
        <v>1</v>
      </c>
      <c r="B38">
        <v>8.1787588638275704E-2</v>
      </c>
    </row>
    <row r="39" spans="1:7">
      <c r="A39">
        <v>1</v>
      </c>
      <c r="B39">
        <v>2.8123873242257898E-2</v>
      </c>
    </row>
    <row r="40" spans="1:7">
      <c r="A40">
        <v>1</v>
      </c>
      <c r="B40">
        <v>2.2755498577781301E-2</v>
      </c>
    </row>
    <row r="41" spans="1:7">
      <c r="A41">
        <v>1</v>
      </c>
      <c r="B41" s="3">
        <v>2.0031248748046898E-5</v>
      </c>
    </row>
    <row r="42" spans="1:7">
      <c r="A42">
        <v>0.70512820512820495</v>
      </c>
      <c r="B42" s="3">
        <v>2.0031248748046898E-5</v>
      </c>
    </row>
    <row r="43" spans="1:7">
      <c r="A43">
        <v>0</v>
      </c>
      <c r="B43" s="3">
        <v>2.0031248748046898E-5</v>
      </c>
    </row>
    <row r="45" spans="1:7">
      <c r="A45" s="5" t="s">
        <v>126</v>
      </c>
    </row>
    <row r="47" spans="1:7">
      <c r="A47" s="20" t="s">
        <v>125</v>
      </c>
      <c r="B47" s="20" t="s">
        <v>13</v>
      </c>
      <c r="C47" s="20" t="s">
        <v>12</v>
      </c>
    </row>
    <row r="48" spans="1:7">
      <c r="A48" s="18">
        <v>3.5000000000000003E-2</v>
      </c>
    </row>
    <row r="49" spans="1:3">
      <c r="B49">
        <v>1</v>
      </c>
      <c r="C49">
        <v>1</v>
      </c>
    </row>
    <row r="50" spans="1:3">
      <c r="A50" s="3">
        <v>1.1381970865880799E-5</v>
      </c>
      <c r="B50">
        <v>0.779388035015531</v>
      </c>
      <c r="C50">
        <v>1</v>
      </c>
    </row>
    <row r="51" spans="1:3">
      <c r="A51" s="3">
        <v>7.5889418432206898E-5</v>
      </c>
      <c r="B51">
        <v>0.68836984146193803</v>
      </c>
      <c r="C51">
        <v>0.99763033175355398</v>
      </c>
    </row>
    <row r="52" spans="1:3">
      <c r="A52" s="3">
        <v>5.05993548730885E-4</v>
      </c>
      <c r="B52">
        <v>0.58819436040179096</v>
      </c>
      <c r="C52">
        <v>0.98222748815165795</v>
      </c>
    </row>
    <row r="53" spans="1:3">
      <c r="A53">
        <v>3.3737176624431399E-3</v>
      </c>
      <c r="B53">
        <v>0.50653515672273997</v>
      </c>
      <c r="C53">
        <v>0.96563981042654001</v>
      </c>
    </row>
    <row r="54" spans="1:3">
      <c r="A54">
        <v>2.2494300360999999E-2</v>
      </c>
      <c r="B54">
        <v>0.29319456210415901</v>
      </c>
      <c r="C54">
        <v>0.92772511848341199</v>
      </c>
    </row>
    <row r="55" spans="1:3">
      <c r="A55">
        <v>0.149981</v>
      </c>
      <c r="B55">
        <v>0.118621162612449</v>
      </c>
      <c r="C55">
        <v>0.87559241706161095</v>
      </c>
    </row>
    <row r="56" spans="1:3">
      <c r="A56">
        <v>0.21915933824159201</v>
      </c>
      <c r="B56">
        <v>7.2764129250877399E-2</v>
      </c>
      <c r="C56">
        <v>0.84123222748815096</v>
      </c>
    </row>
    <row r="57" spans="1:3">
      <c r="A57">
        <v>0.27223071640468499</v>
      </c>
      <c r="B57">
        <v>4.17826455282585E-2</v>
      </c>
      <c r="C57">
        <v>0.83886255924170605</v>
      </c>
    </row>
    <row r="58" spans="1:3">
      <c r="A58">
        <v>0.338153799645594</v>
      </c>
      <c r="B58">
        <v>4.1419581265883999E-2</v>
      </c>
      <c r="C58">
        <v>0.83175355450236899</v>
      </c>
    </row>
    <row r="59" spans="1:3">
      <c r="A59">
        <v>0.42004074237077699</v>
      </c>
      <c r="B59">
        <v>9.9136713865020706E-3</v>
      </c>
      <c r="C59">
        <v>0.79620853080568699</v>
      </c>
    </row>
    <row r="60" spans="1:3">
      <c r="A60">
        <v>0.52175733478762498</v>
      </c>
      <c r="B60">
        <v>9.9136713865020706E-3</v>
      </c>
      <c r="C60">
        <v>0.71919431279620805</v>
      </c>
    </row>
    <row r="61" spans="1:3">
      <c r="A61">
        <v>0.64810550249999999</v>
      </c>
      <c r="B61">
        <v>0</v>
      </c>
      <c r="C61">
        <v>0.511848341232227</v>
      </c>
    </row>
    <row r="62" spans="1:3">
      <c r="A62">
        <v>0.80505000000000004</v>
      </c>
      <c r="B62">
        <v>0</v>
      </c>
      <c r="C62">
        <v>0.23933649289099501</v>
      </c>
    </row>
    <row r="63" spans="1:3">
      <c r="A63">
        <v>1</v>
      </c>
      <c r="B63">
        <v>0</v>
      </c>
      <c r="C63">
        <v>0</v>
      </c>
    </row>
    <row r="65" spans="1:3">
      <c r="A65" s="18">
        <v>2.5000000000000001E-2</v>
      </c>
    </row>
    <row r="66" spans="1:3">
      <c r="A66" s="3">
        <v>1.18919490327716E-7</v>
      </c>
      <c r="B66">
        <v>0.86895524491007703</v>
      </c>
      <c r="C66">
        <v>1</v>
      </c>
    </row>
    <row r="67" spans="1:3">
      <c r="A67" s="3">
        <v>6.4038297796473298E-6</v>
      </c>
      <c r="B67">
        <v>0.78718436440123496</v>
      </c>
      <c r="C67">
        <v>0.99843014128728402</v>
      </c>
    </row>
    <row r="68" spans="1:3">
      <c r="A68" s="3">
        <v>4.6992997678520398E-5</v>
      </c>
      <c r="B68">
        <v>0.70848303694534098</v>
      </c>
      <c r="C68">
        <v>0.99686028257456805</v>
      </c>
    </row>
    <row r="69" spans="1:3">
      <c r="A69" s="3">
        <v>3.4484705352912098E-4</v>
      </c>
      <c r="B69">
        <v>0.62051266568038399</v>
      </c>
      <c r="C69">
        <v>0.99058084772370403</v>
      </c>
    </row>
    <row r="70" spans="1:3">
      <c r="A70">
        <v>2.5305789415956399E-3</v>
      </c>
      <c r="B70">
        <v>0.51285689844308202</v>
      </c>
      <c r="C70">
        <v>0.97174254317111397</v>
      </c>
    </row>
    <row r="71" spans="1:3">
      <c r="A71">
        <v>1.85700579839999E-2</v>
      </c>
      <c r="B71">
        <v>0.29489850346708502</v>
      </c>
      <c r="C71">
        <v>0.93720565149136503</v>
      </c>
    </row>
    <row r="72" spans="1:3">
      <c r="A72">
        <v>0.13627199999999901</v>
      </c>
      <c r="B72">
        <v>0.1202359027002</v>
      </c>
      <c r="C72">
        <v>0.88069073783359497</v>
      </c>
    </row>
    <row r="73" spans="1:3">
      <c r="A73">
        <v>0.32670139281119098</v>
      </c>
      <c r="B73">
        <v>4.1232651993196603E-2</v>
      </c>
      <c r="C73">
        <v>0.84615384615384603</v>
      </c>
    </row>
    <row r="74" spans="1:3">
      <c r="A74">
        <v>0.38331691833189302</v>
      </c>
      <c r="B74">
        <v>3.5123738212412998E-2</v>
      </c>
      <c r="C74">
        <v>0.84458398744112995</v>
      </c>
    </row>
    <row r="75" spans="1:3">
      <c r="A75">
        <v>0.44974359801512998</v>
      </c>
      <c r="B75">
        <v>1.00339160452079E-2</v>
      </c>
      <c r="C75">
        <v>0.83987441130298202</v>
      </c>
    </row>
    <row r="76" spans="1:3">
      <c r="A76">
        <v>0.527681650045149</v>
      </c>
      <c r="B76">
        <v>1.00339160452079E-2</v>
      </c>
      <c r="C76">
        <v>0.81475667189952905</v>
      </c>
    </row>
    <row r="77" spans="1:3">
      <c r="A77">
        <v>0.619125930915426</v>
      </c>
      <c r="B77">
        <v>1.00339160452079E-2</v>
      </c>
      <c r="C77">
        <v>0.71899529042386101</v>
      </c>
    </row>
    <row r="78" spans="1:3">
      <c r="A78">
        <v>0.72641699460099995</v>
      </c>
      <c r="B78">
        <v>0</v>
      </c>
      <c r="C78">
        <v>0.52119309262166402</v>
      </c>
    </row>
    <row r="79" spans="1:3">
      <c r="A79">
        <v>0.85230099999999998</v>
      </c>
      <c r="B79">
        <v>0</v>
      </c>
      <c r="C79">
        <v>0.19623233908948101</v>
      </c>
    </row>
    <row r="80" spans="1:3">
      <c r="A80">
        <v>1</v>
      </c>
      <c r="B80">
        <v>0</v>
      </c>
      <c r="C80">
        <v>0</v>
      </c>
    </row>
    <row r="82" spans="1:3">
      <c r="A82" s="18">
        <v>0.02</v>
      </c>
    </row>
    <row r="83" spans="1:3">
      <c r="A83" s="19"/>
      <c r="B83">
        <v>1</v>
      </c>
      <c r="C83">
        <v>1</v>
      </c>
    </row>
    <row r="84" spans="1:3">
      <c r="A84" s="3">
        <v>3.3451511875905502E-5</v>
      </c>
      <c r="B84">
        <v>0.724079696013188</v>
      </c>
      <c r="C84">
        <v>1</v>
      </c>
    </row>
    <row r="85" spans="1:3">
      <c r="A85" s="3">
        <v>1.8635732123266301E-4</v>
      </c>
      <c r="B85">
        <v>0.67651138945294398</v>
      </c>
      <c r="C85">
        <v>0.99616858237547801</v>
      </c>
    </row>
    <row r="86" spans="1:3">
      <c r="A86">
        <v>1.0381907791147901E-3</v>
      </c>
      <c r="B86">
        <v>0.53818934839863997</v>
      </c>
      <c r="C86">
        <v>0.99233716475095701</v>
      </c>
    </row>
    <row r="87" spans="1:3">
      <c r="A87">
        <v>5.78372819865401E-3</v>
      </c>
      <c r="B87">
        <v>0.44801865739158397</v>
      </c>
      <c r="C87">
        <v>0.98084291187739403</v>
      </c>
    </row>
    <row r="88" spans="1:3">
      <c r="A88">
        <v>3.2220968003999997E-2</v>
      </c>
      <c r="B88">
        <v>0.27749854239128202</v>
      </c>
      <c r="C88">
        <v>0.93486590038314099</v>
      </c>
    </row>
    <row r="89" spans="1:3">
      <c r="A89">
        <v>0.17950199999999999</v>
      </c>
      <c r="B89">
        <v>8.7838517059048202E-2</v>
      </c>
      <c r="C89">
        <v>0.86398467432950099</v>
      </c>
    </row>
    <row r="90" spans="1:3">
      <c r="A90">
        <v>0.391149726578706</v>
      </c>
      <c r="B90">
        <v>2.63374816542351E-2</v>
      </c>
      <c r="C90">
        <v>0.82758620689655105</v>
      </c>
    </row>
    <row r="91" spans="1:3">
      <c r="A91">
        <v>0.44728026943032601</v>
      </c>
      <c r="B91">
        <v>1.0906934196505701E-2</v>
      </c>
      <c r="C91">
        <v>0.82567049808429105</v>
      </c>
    </row>
    <row r="92" spans="1:3">
      <c r="A92">
        <v>0.51146562512401395</v>
      </c>
      <c r="B92">
        <v>1.0906934196505701E-2</v>
      </c>
      <c r="C92">
        <v>0.81800766283524895</v>
      </c>
    </row>
    <row r="93" spans="1:3">
      <c r="A93">
        <v>0.584861670774521</v>
      </c>
      <c r="B93">
        <v>1.0906934196505701E-2</v>
      </c>
      <c r="C93">
        <v>0.79310344827586199</v>
      </c>
    </row>
    <row r="94" spans="1:3">
      <c r="A94">
        <v>0.668790153508801</v>
      </c>
      <c r="B94">
        <v>0</v>
      </c>
      <c r="C94">
        <v>0.70498084291187701</v>
      </c>
    </row>
    <row r="95" spans="1:3">
      <c r="A95">
        <v>0.76476249304900001</v>
      </c>
      <c r="B95">
        <v>0</v>
      </c>
      <c r="C95">
        <v>0.52490421455938696</v>
      </c>
    </row>
    <row r="96" spans="1:3">
      <c r="A96">
        <v>0.87450700000000003</v>
      </c>
      <c r="B96">
        <v>0</v>
      </c>
      <c r="C96">
        <v>0.20114942528735599</v>
      </c>
    </row>
    <row r="97" spans="1:3">
      <c r="A97">
        <v>1</v>
      </c>
      <c r="B97">
        <v>0</v>
      </c>
      <c r="C97">
        <v>0</v>
      </c>
    </row>
    <row r="99" spans="1:3">
      <c r="A99" s="18">
        <v>1.4999999999999999E-2</v>
      </c>
    </row>
    <row r="100" spans="1:3">
      <c r="A100" s="19"/>
      <c r="B100">
        <v>1</v>
      </c>
      <c r="C100">
        <v>1</v>
      </c>
    </row>
    <row r="101" spans="1:3">
      <c r="A101">
        <v>0.54822010497796803</v>
      </c>
      <c r="B101">
        <v>1.02111509382812E-2</v>
      </c>
      <c r="C101">
        <v>1</v>
      </c>
    </row>
    <row r="102" spans="1:3">
      <c r="A102">
        <v>0.60598582493727904</v>
      </c>
      <c r="B102">
        <v>1.02111509382812E-2</v>
      </c>
      <c r="C102">
        <v>0.99503722084367197</v>
      </c>
    </row>
    <row r="103" spans="1:3">
      <c r="A103">
        <v>0.66983829431004305</v>
      </c>
      <c r="B103">
        <v>0</v>
      </c>
      <c r="C103">
        <v>0.97022332506203401</v>
      </c>
    </row>
    <row r="104" spans="1:3">
      <c r="A104">
        <v>0.74041887130054196</v>
      </c>
      <c r="B104">
        <v>0</v>
      </c>
      <c r="C104">
        <v>0.87841191066997504</v>
      </c>
    </row>
    <row r="105" spans="1:3">
      <c r="A105">
        <v>0.81843649375504002</v>
      </c>
      <c r="B105">
        <v>0</v>
      </c>
      <c r="C105">
        <v>0.72704714640198498</v>
      </c>
    </row>
    <row r="106" spans="1:3">
      <c r="A106">
        <v>0.88109569335937399</v>
      </c>
      <c r="B106">
        <v>0</v>
      </c>
      <c r="C106">
        <v>0.43920595533498702</v>
      </c>
    </row>
    <row r="107" spans="1:3">
      <c r="A107">
        <v>0.90368789062499899</v>
      </c>
      <c r="B107">
        <v>0</v>
      </c>
      <c r="C107">
        <v>0.43424317617865998</v>
      </c>
    </row>
    <row r="108" spans="1:3">
      <c r="A108">
        <v>0.9046748</v>
      </c>
      <c r="B108">
        <v>0</v>
      </c>
      <c r="C108">
        <v>0.41687344913151297</v>
      </c>
    </row>
    <row r="109" spans="1:3">
      <c r="A109">
        <v>0.92685937499999904</v>
      </c>
      <c r="B109">
        <v>0</v>
      </c>
      <c r="C109">
        <v>0.14392059553349801</v>
      </c>
    </row>
    <row r="110" spans="1:3">
      <c r="A110">
        <v>0.95062499999999905</v>
      </c>
      <c r="B110">
        <v>0</v>
      </c>
      <c r="C110">
        <v>0.111662531017369</v>
      </c>
    </row>
    <row r="111" spans="1:3">
      <c r="A111">
        <v>0.97499999999999998</v>
      </c>
      <c r="B111">
        <v>0</v>
      </c>
      <c r="C111">
        <v>5.4590570719602903E-2</v>
      </c>
    </row>
    <row r="112" spans="1:3">
      <c r="A112">
        <v>1</v>
      </c>
      <c r="B112">
        <v>0</v>
      </c>
      <c r="C112">
        <v>0</v>
      </c>
    </row>
    <row r="114" spans="1:3">
      <c r="A114" s="18">
        <v>0.01</v>
      </c>
    </row>
    <row r="115" spans="1:3">
      <c r="A115" s="19"/>
      <c r="B115">
        <v>1</v>
      </c>
      <c r="C115">
        <v>1</v>
      </c>
    </row>
    <row r="116" spans="1:3">
      <c r="A116">
        <v>0.83759159349975498</v>
      </c>
      <c r="B116">
        <v>0</v>
      </c>
      <c r="C116">
        <v>1</v>
      </c>
    </row>
    <row r="117" spans="1:3">
      <c r="A117">
        <v>0.85906830102539</v>
      </c>
      <c r="B117">
        <v>0</v>
      </c>
      <c r="C117">
        <v>0.99606299212598404</v>
      </c>
    </row>
    <row r="118" spans="1:3">
      <c r="A118">
        <v>0.88109569335937399</v>
      </c>
      <c r="B118">
        <v>0</v>
      </c>
      <c r="C118">
        <v>0.98425196850393704</v>
      </c>
    </row>
    <row r="119" spans="1:3">
      <c r="A119">
        <v>0.90368789062499899</v>
      </c>
      <c r="B119">
        <v>0</v>
      </c>
      <c r="C119">
        <v>0.964566929133858</v>
      </c>
    </row>
    <row r="120" spans="1:3">
      <c r="A120">
        <v>0.92685937499999904</v>
      </c>
      <c r="B120">
        <v>0</v>
      </c>
      <c r="C120">
        <v>0.87007874015747999</v>
      </c>
    </row>
    <row r="121" spans="1:3">
      <c r="A121">
        <v>0.95062499999999905</v>
      </c>
      <c r="B121">
        <v>0</v>
      </c>
      <c r="C121">
        <v>0.59448818897637801</v>
      </c>
    </row>
    <row r="122" spans="1:3">
      <c r="A122">
        <v>0.97499999999999998</v>
      </c>
      <c r="B122">
        <v>0</v>
      </c>
      <c r="C122">
        <v>0.22834645669291301</v>
      </c>
    </row>
    <row r="123" spans="1:3">
      <c r="A123">
        <v>1</v>
      </c>
      <c r="B123">
        <v>0</v>
      </c>
      <c r="C123">
        <v>0</v>
      </c>
    </row>
  </sheetData>
  <mergeCells count="1">
    <mergeCell ref="A1:B1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A15" sqref="A15"/>
    </sheetView>
  </sheetViews>
  <sheetFormatPr baseColWidth="10" defaultRowHeight="15" x14ac:dyDescent="0"/>
  <cols>
    <col min="1" max="2" width="16.1640625" customWidth="1"/>
    <col min="3" max="3" width="15.5" customWidth="1"/>
    <col min="4" max="4" width="14" customWidth="1"/>
  </cols>
  <sheetData>
    <row r="2" spans="1:4">
      <c r="A2" t="s">
        <v>105</v>
      </c>
      <c r="C2" t="s">
        <v>108</v>
      </c>
      <c r="D2" t="s">
        <v>109</v>
      </c>
    </row>
    <row r="3" spans="1:4">
      <c r="A3">
        <v>1.4423999999999999</v>
      </c>
      <c r="B3">
        <f>POWER(1-0.05, A3)</f>
        <v>0.92868520813299316</v>
      </c>
      <c r="C3">
        <f>POWER(1-0.05, FLOOR(A3, 1))</f>
        <v>0.95</v>
      </c>
      <c r="D3">
        <f>POWER(1-0.05, CEILING(A3, 1))</f>
        <v>0.90249999999999997</v>
      </c>
    </row>
    <row r="4" spans="1:4">
      <c r="A4">
        <v>2.0005999999999999</v>
      </c>
      <c r="B4">
        <f t="shared" ref="B4:B7" si="0">POWER(1-0.05, A4)</f>
        <v>0.90247222510849101</v>
      </c>
      <c r="C4">
        <f t="shared" ref="C4:C7" si="1">POWER(1-0.05, FLOOR(A4, 1))</f>
        <v>0.90249999999999997</v>
      </c>
      <c r="D4">
        <f t="shared" ref="D4:D7" si="2">POWER(1-0.05, CEILING(A4, 1))</f>
        <v>0.85737499999999989</v>
      </c>
    </row>
    <row r="5" spans="1:4">
      <c r="A5">
        <v>3.3243999999999998</v>
      </c>
      <c r="B5">
        <f t="shared" si="0"/>
        <v>0.84322670737739491</v>
      </c>
      <c r="C5">
        <f t="shared" si="1"/>
        <v>0.85737499999999989</v>
      </c>
      <c r="D5">
        <f t="shared" si="2"/>
        <v>0.81450624999999999</v>
      </c>
    </row>
    <row r="6" spans="1:4">
      <c r="A6">
        <v>7.6105999999999998</v>
      </c>
      <c r="B6">
        <f t="shared" si="0"/>
        <v>0.67680455110562143</v>
      </c>
      <c r="C6">
        <f t="shared" si="1"/>
        <v>0.69833729609374995</v>
      </c>
      <c r="D6">
        <f t="shared" si="2"/>
        <v>0.66342043128906247</v>
      </c>
    </row>
    <row r="7" spans="1:4">
      <c r="A7">
        <v>15.8927</v>
      </c>
      <c r="B7">
        <f t="shared" si="0"/>
        <v>0.44255570311408526</v>
      </c>
      <c r="C7">
        <f t="shared" si="1"/>
        <v>0.46329123015975332</v>
      </c>
      <c r="D7">
        <f t="shared" si="2"/>
        <v>0.44012666865176564</v>
      </c>
    </row>
    <row r="9" spans="1:4">
      <c r="A9" s="14">
        <v>1.39598</v>
      </c>
      <c r="B9">
        <f>POWER(1-0.05, A9)</f>
        <v>0.93089907446296538</v>
      </c>
      <c r="C9">
        <f>POWER(1-0.05, FLOOR(A9, 1))</f>
        <v>0.95</v>
      </c>
      <c r="D9">
        <f>POWER(1-0.05, CEILING(A9, 1))</f>
        <v>0.90249999999999997</v>
      </c>
    </row>
    <row r="10" spans="1:4">
      <c r="A10" s="14">
        <v>1.92818</v>
      </c>
      <c r="B10">
        <f t="shared" ref="B10:B13" si="3">POWER(1-0.05, A10)</f>
        <v>0.90583083711618062</v>
      </c>
      <c r="C10">
        <f t="shared" ref="C10:C13" si="4">POWER(1-0.05, FLOOR(A10, 1))</f>
        <v>0.95</v>
      </c>
      <c r="D10">
        <f t="shared" ref="D10:D13" si="5">POWER(1-0.05, CEILING(A10, 1))</f>
        <v>0.90249999999999997</v>
      </c>
    </row>
    <row r="11" spans="1:4">
      <c r="A11" s="14">
        <v>3.01362</v>
      </c>
      <c r="B11">
        <f t="shared" si="3"/>
        <v>0.8567762344252472</v>
      </c>
      <c r="C11">
        <f t="shared" si="4"/>
        <v>0.85737499999999989</v>
      </c>
      <c r="D11">
        <f t="shared" si="5"/>
        <v>0.81450624999999999</v>
      </c>
    </row>
    <row r="12" spans="1:4">
      <c r="A12" s="14">
        <v>6.8539599999999998</v>
      </c>
      <c r="B12">
        <f t="shared" si="3"/>
        <v>0.70358809386472954</v>
      </c>
      <c r="C12">
        <f t="shared" si="4"/>
        <v>0.73509189062499991</v>
      </c>
      <c r="D12">
        <f t="shared" si="5"/>
        <v>0.69833729609374995</v>
      </c>
    </row>
    <row r="13" spans="1:4">
      <c r="A13" s="14">
        <v>14.13988</v>
      </c>
      <c r="B13">
        <f t="shared" si="3"/>
        <v>0.48418847958269323</v>
      </c>
      <c r="C13">
        <f t="shared" si="4"/>
        <v>0.48767497911552976</v>
      </c>
      <c r="D13">
        <f t="shared" si="5"/>
        <v>0.46329123015975332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F5" zoomScale="125" zoomScaleNormal="125" zoomScalePageLayoutView="125" workbookViewId="0">
      <selection activeCell="E25" sqref="E25"/>
    </sheetView>
  </sheetViews>
  <sheetFormatPr baseColWidth="10" defaultRowHeight="15" x14ac:dyDescent="0"/>
  <cols>
    <col min="3" max="3" width="13.83203125" customWidth="1"/>
    <col min="4" max="5" width="15.6640625" customWidth="1"/>
    <col min="6" max="6" width="6.5" customWidth="1"/>
    <col min="7" max="7" width="6.1640625" customWidth="1"/>
    <col min="8" max="8" width="5.6640625" customWidth="1"/>
    <col min="9" max="9" width="7.83203125" customWidth="1"/>
    <col min="10" max="10" width="23.5" customWidth="1"/>
  </cols>
  <sheetData>
    <row r="1" spans="1:10" s="5" customFormat="1">
      <c r="A1" s="5" t="s">
        <v>44</v>
      </c>
      <c r="B1" s="5" t="s">
        <v>43</v>
      </c>
      <c r="C1" s="5" t="s">
        <v>57</v>
      </c>
      <c r="D1" s="5" t="s">
        <v>37</v>
      </c>
      <c r="E1" s="5" t="s">
        <v>125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20</v>
      </c>
    </row>
    <row r="2" spans="1:10">
      <c r="A2">
        <v>5</v>
      </c>
      <c r="B2">
        <v>5</v>
      </c>
      <c r="C2">
        <v>6856</v>
      </c>
      <c r="D2">
        <v>1.4423999999999999</v>
      </c>
      <c r="E2">
        <f>POWER(1-0.05, FLOOR(D2, 1))</f>
        <v>0.95</v>
      </c>
      <c r="G2">
        <v>0</v>
      </c>
      <c r="H2">
        <v>0</v>
      </c>
    </row>
    <row r="3" spans="1:10">
      <c r="A3">
        <v>10</v>
      </c>
      <c r="B3">
        <v>5</v>
      </c>
      <c r="C3">
        <v>6856</v>
      </c>
      <c r="D3">
        <v>1.4423999999999999</v>
      </c>
      <c r="E3">
        <f t="shared" ref="E3:E22" si="0">POWER(1-0.05, FLOOR(D3, 1))</f>
        <v>0.95</v>
      </c>
      <c r="G3">
        <v>1</v>
      </c>
      <c r="H3">
        <v>5</v>
      </c>
    </row>
    <row r="4" spans="1:10">
      <c r="A4">
        <v>15</v>
      </c>
      <c r="B4">
        <v>5</v>
      </c>
      <c r="C4">
        <v>6856</v>
      </c>
      <c r="D4">
        <v>1.4423999999999999</v>
      </c>
      <c r="E4">
        <f t="shared" si="0"/>
        <v>0.95</v>
      </c>
      <c r="F4">
        <v>120</v>
      </c>
      <c r="G4" s="7">
        <v>0</v>
      </c>
      <c r="H4" s="7">
        <v>18</v>
      </c>
      <c r="I4">
        <v>88303</v>
      </c>
      <c r="J4" t="s">
        <v>45</v>
      </c>
    </row>
    <row r="5" spans="1:10">
      <c r="A5">
        <v>20</v>
      </c>
      <c r="B5">
        <v>10</v>
      </c>
      <c r="C5">
        <v>10318</v>
      </c>
      <c r="D5">
        <v>2.0005999999999999</v>
      </c>
      <c r="E5">
        <f t="shared" si="0"/>
        <v>0.90249999999999997</v>
      </c>
      <c r="F5">
        <v>159</v>
      </c>
      <c r="G5" s="7">
        <v>0</v>
      </c>
      <c r="H5" s="7">
        <v>0</v>
      </c>
      <c r="I5">
        <v>99841</v>
      </c>
      <c r="J5" t="s">
        <v>46</v>
      </c>
    </row>
    <row r="6" spans="1:10">
      <c r="A6">
        <v>25</v>
      </c>
      <c r="B6">
        <v>10</v>
      </c>
      <c r="C6">
        <v>13632</v>
      </c>
      <c r="D6">
        <v>2.0005999999999999</v>
      </c>
      <c r="E6">
        <f t="shared" si="0"/>
        <v>0.90249999999999997</v>
      </c>
      <c r="G6">
        <v>1</v>
      </c>
      <c r="H6">
        <v>0</v>
      </c>
    </row>
    <row r="7" spans="1:10">
      <c r="A7">
        <v>30</v>
      </c>
      <c r="B7">
        <v>10</v>
      </c>
      <c r="C7">
        <v>13632</v>
      </c>
      <c r="D7">
        <v>2.0005999999999999</v>
      </c>
      <c r="E7">
        <f t="shared" si="0"/>
        <v>0.90249999999999997</v>
      </c>
      <c r="F7" s="8">
        <v>80</v>
      </c>
      <c r="G7" s="9">
        <v>0</v>
      </c>
      <c r="H7" s="9">
        <v>0</v>
      </c>
      <c r="I7" s="8">
        <v>82499</v>
      </c>
      <c r="J7" t="s">
        <v>47</v>
      </c>
    </row>
    <row r="8" spans="1:10">
      <c r="A8">
        <v>35</v>
      </c>
      <c r="B8">
        <v>20</v>
      </c>
      <c r="C8">
        <v>25066</v>
      </c>
      <c r="D8">
        <v>3.3243999999999998</v>
      </c>
      <c r="E8">
        <f t="shared" si="0"/>
        <v>0.85737499999999989</v>
      </c>
      <c r="F8">
        <v>97</v>
      </c>
      <c r="G8" s="7">
        <v>0</v>
      </c>
      <c r="H8" s="7">
        <v>0</v>
      </c>
      <c r="I8">
        <v>99903</v>
      </c>
      <c r="J8" t="s">
        <v>48</v>
      </c>
    </row>
    <row r="9" spans="1:10">
      <c r="A9">
        <v>40</v>
      </c>
      <c r="B9">
        <v>20</v>
      </c>
      <c r="C9">
        <v>29362</v>
      </c>
      <c r="D9">
        <v>3.3243999999999998</v>
      </c>
      <c r="E9">
        <f t="shared" si="0"/>
        <v>0.85737499999999989</v>
      </c>
      <c r="G9">
        <v>0</v>
      </c>
      <c r="H9">
        <v>0</v>
      </c>
    </row>
    <row r="10" spans="1:10">
      <c r="A10">
        <v>45</v>
      </c>
      <c r="B10">
        <v>20</v>
      </c>
      <c r="C10">
        <v>29362</v>
      </c>
      <c r="D10">
        <v>3.3243999999999998</v>
      </c>
      <c r="E10">
        <f t="shared" si="0"/>
        <v>0.85737499999999989</v>
      </c>
      <c r="F10">
        <v>76</v>
      </c>
      <c r="G10" s="7">
        <v>10</v>
      </c>
      <c r="H10" s="7">
        <v>4</v>
      </c>
      <c r="I10">
        <v>88999</v>
      </c>
      <c r="J10" t="s">
        <v>49</v>
      </c>
    </row>
    <row r="11" spans="1:10">
      <c r="A11">
        <v>50</v>
      </c>
      <c r="B11">
        <v>50</v>
      </c>
      <c r="C11">
        <v>75868</v>
      </c>
      <c r="D11">
        <v>7.6105999999999998</v>
      </c>
      <c r="E11">
        <f t="shared" si="0"/>
        <v>0.69833729609374995</v>
      </c>
      <c r="F11">
        <v>71</v>
      </c>
      <c r="G11" s="7">
        <v>0</v>
      </c>
      <c r="H11" s="7">
        <v>0</v>
      </c>
      <c r="I11">
        <v>99929</v>
      </c>
      <c r="J11" t="s">
        <v>50</v>
      </c>
    </row>
    <row r="12" spans="1:10">
      <c r="A12">
        <v>55</v>
      </c>
      <c r="B12">
        <v>50</v>
      </c>
      <c r="C12">
        <v>76663</v>
      </c>
      <c r="D12">
        <v>7.6105999999999998</v>
      </c>
      <c r="E12">
        <f t="shared" si="0"/>
        <v>0.69833729609374995</v>
      </c>
      <c r="G12">
        <v>0</v>
      </c>
      <c r="H12">
        <v>0</v>
      </c>
    </row>
    <row r="13" spans="1:10">
      <c r="A13">
        <v>60</v>
      </c>
      <c r="B13">
        <v>50</v>
      </c>
      <c r="C13">
        <v>76663</v>
      </c>
      <c r="D13">
        <v>7.6105999999999998</v>
      </c>
      <c r="E13">
        <f t="shared" si="0"/>
        <v>0.69833729609374995</v>
      </c>
      <c r="F13" s="8">
        <v>56</v>
      </c>
      <c r="G13" s="9">
        <v>10</v>
      </c>
      <c r="H13" s="9">
        <v>0</v>
      </c>
      <c r="I13" s="8">
        <v>79091</v>
      </c>
      <c r="J13" t="s">
        <v>51</v>
      </c>
    </row>
    <row r="14" spans="1:10">
      <c r="A14">
        <v>65</v>
      </c>
      <c r="B14">
        <v>20</v>
      </c>
      <c r="C14">
        <v>75868</v>
      </c>
      <c r="D14">
        <v>3.3243999999999998</v>
      </c>
      <c r="E14">
        <f t="shared" si="0"/>
        <v>0.85737499999999989</v>
      </c>
      <c r="F14">
        <v>97</v>
      </c>
      <c r="G14" s="7">
        <v>0</v>
      </c>
      <c r="H14" s="7">
        <v>0</v>
      </c>
      <c r="I14">
        <v>99903</v>
      </c>
      <c r="J14" t="s">
        <v>52</v>
      </c>
    </row>
    <row r="15" spans="1:10">
      <c r="A15">
        <v>70</v>
      </c>
      <c r="B15">
        <v>20</v>
      </c>
      <c r="C15">
        <v>29362</v>
      </c>
      <c r="D15">
        <v>3.3243999999999998</v>
      </c>
      <c r="E15">
        <f t="shared" si="0"/>
        <v>0.85737499999999989</v>
      </c>
      <c r="G15">
        <v>0</v>
      </c>
      <c r="H15">
        <v>0</v>
      </c>
    </row>
    <row r="16" spans="1:10">
      <c r="A16">
        <v>75</v>
      </c>
      <c r="B16">
        <v>20</v>
      </c>
      <c r="C16">
        <v>29362</v>
      </c>
      <c r="D16">
        <v>3.3243999999999998</v>
      </c>
      <c r="E16">
        <f t="shared" si="0"/>
        <v>0.85737499999999989</v>
      </c>
      <c r="F16" s="8">
        <v>83</v>
      </c>
      <c r="G16" s="9">
        <v>0</v>
      </c>
      <c r="H16" s="9">
        <v>0</v>
      </c>
      <c r="I16" s="8">
        <v>78402</v>
      </c>
      <c r="J16" t="s">
        <v>53</v>
      </c>
    </row>
    <row r="17" spans="1:12">
      <c r="A17">
        <v>80</v>
      </c>
      <c r="B17">
        <v>10</v>
      </c>
      <c r="C17">
        <v>24974</v>
      </c>
      <c r="D17">
        <v>2.0005999999999999</v>
      </c>
      <c r="E17">
        <f t="shared" si="0"/>
        <v>0.90249999999999997</v>
      </c>
      <c r="F17">
        <v>159</v>
      </c>
      <c r="G17" s="7">
        <v>0</v>
      </c>
      <c r="H17" s="7">
        <v>0</v>
      </c>
      <c r="I17">
        <v>99841</v>
      </c>
      <c r="J17" t="s">
        <v>54</v>
      </c>
    </row>
    <row r="18" spans="1:12">
      <c r="A18">
        <v>85</v>
      </c>
      <c r="B18">
        <v>10</v>
      </c>
      <c r="C18">
        <v>13632</v>
      </c>
      <c r="D18">
        <v>2.0005999999999999</v>
      </c>
      <c r="E18">
        <f t="shared" si="0"/>
        <v>0.90249999999999997</v>
      </c>
      <c r="G18">
        <v>0</v>
      </c>
      <c r="H18">
        <v>0</v>
      </c>
    </row>
    <row r="19" spans="1:12">
      <c r="A19">
        <v>90</v>
      </c>
      <c r="B19">
        <v>10</v>
      </c>
      <c r="C19">
        <v>13632</v>
      </c>
      <c r="D19">
        <v>2.0005999999999999</v>
      </c>
      <c r="E19">
        <f t="shared" si="0"/>
        <v>0.90249999999999997</v>
      </c>
      <c r="F19" s="8">
        <v>119</v>
      </c>
      <c r="G19" s="9">
        <v>1</v>
      </c>
      <c r="H19" s="9">
        <v>0</v>
      </c>
      <c r="I19" s="8">
        <v>78381</v>
      </c>
      <c r="J19" t="s">
        <v>55</v>
      </c>
    </row>
    <row r="20" spans="1:12">
      <c r="A20">
        <v>95</v>
      </c>
      <c r="B20">
        <v>5</v>
      </c>
      <c r="C20">
        <v>10318</v>
      </c>
      <c r="D20">
        <v>1.4423999999999999</v>
      </c>
      <c r="E20">
        <f t="shared" si="0"/>
        <v>0.95</v>
      </c>
      <c r="F20">
        <v>119</v>
      </c>
      <c r="G20" s="7">
        <v>0</v>
      </c>
      <c r="H20" s="7">
        <v>5</v>
      </c>
      <c r="I20">
        <v>78450</v>
      </c>
      <c r="J20" t="s">
        <v>56</v>
      </c>
    </row>
    <row r="21" spans="1:12">
      <c r="A21">
        <v>100</v>
      </c>
      <c r="B21">
        <v>5</v>
      </c>
      <c r="C21">
        <v>6856</v>
      </c>
      <c r="D21">
        <v>1.4423999999999999</v>
      </c>
      <c r="E21">
        <f t="shared" si="0"/>
        <v>0.95</v>
      </c>
      <c r="G21">
        <v>1</v>
      </c>
      <c r="H21">
        <v>5</v>
      </c>
    </row>
    <row r="22" spans="1:12">
      <c r="A22">
        <v>105</v>
      </c>
      <c r="B22">
        <v>5</v>
      </c>
      <c r="C22">
        <v>6856</v>
      </c>
      <c r="D22">
        <v>1.4423999999999999</v>
      </c>
      <c r="E22">
        <f t="shared" si="0"/>
        <v>0.95</v>
      </c>
      <c r="G22">
        <v>0</v>
      </c>
      <c r="H22">
        <v>0</v>
      </c>
    </row>
    <row r="25" spans="1:12">
      <c r="A25">
        <v>5</v>
      </c>
      <c r="B25">
        <v>10</v>
      </c>
      <c r="C25">
        <v>13632</v>
      </c>
      <c r="D25">
        <v>2.0005999999999999</v>
      </c>
      <c r="E25">
        <f t="shared" ref="E25:E34" si="1">POWER(1-0.05, FLOOR(D25, 1))</f>
        <v>0.90249999999999997</v>
      </c>
      <c r="G25">
        <v>0</v>
      </c>
      <c r="H25">
        <v>0</v>
      </c>
      <c r="K25">
        <v>5</v>
      </c>
      <c r="L25">
        <v>10</v>
      </c>
    </row>
    <row r="26" spans="1:12">
      <c r="A26">
        <v>10</v>
      </c>
      <c r="B26">
        <v>10</v>
      </c>
      <c r="C26">
        <v>13632</v>
      </c>
      <c r="D26">
        <v>2.0005999999999999</v>
      </c>
      <c r="E26">
        <f t="shared" si="1"/>
        <v>0.90249999999999997</v>
      </c>
      <c r="G26">
        <v>0</v>
      </c>
      <c r="H26">
        <v>0</v>
      </c>
      <c r="K26">
        <v>10</v>
      </c>
      <c r="L26">
        <v>10</v>
      </c>
    </row>
    <row r="27" spans="1:12">
      <c r="A27">
        <v>15</v>
      </c>
      <c r="B27">
        <v>10</v>
      </c>
      <c r="C27">
        <v>13632</v>
      </c>
      <c r="D27">
        <f>(D26+D28)/2</f>
        <v>4.8056000000000001</v>
      </c>
      <c r="E27">
        <f t="shared" si="1"/>
        <v>0.81450624999999999</v>
      </c>
      <c r="F27">
        <v>97</v>
      </c>
      <c r="G27" s="7">
        <v>10</v>
      </c>
      <c r="H27" s="7">
        <v>13</v>
      </c>
      <c r="I27">
        <v>92825</v>
      </c>
      <c r="J27" t="s">
        <v>62</v>
      </c>
      <c r="K27">
        <v>11</v>
      </c>
      <c r="L27">
        <v>50</v>
      </c>
    </row>
    <row r="28" spans="1:12">
      <c r="A28">
        <v>20</v>
      </c>
      <c r="B28">
        <v>50</v>
      </c>
      <c r="C28">
        <v>76663</v>
      </c>
      <c r="D28">
        <v>7.6105999999999998</v>
      </c>
      <c r="E28">
        <f t="shared" si="1"/>
        <v>0.69833729609374995</v>
      </c>
      <c r="F28">
        <v>73</v>
      </c>
      <c r="G28">
        <v>0</v>
      </c>
      <c r="H28">
        <v>0</v>
      </c>
      <c r="I28">
        <v>99927</v>
      </c>
      <c r="J28" t="s">
        <v>63</v>
      </c>
      <c r="K28">
        <v>15</v>
      </c>
      <c r="L28">
        <v>50</v>
      </c>
    </row>
    <row r="29" spans="1:12">
      <c r="A29">
        <v>25</v>
      </c>
      <c r="B29">
        <v>50</v>
      </c>
      <c r="C29">
        <v>76663</v>
      </c>
      <c r="D29">
        <v>7.6105999999999998</v>
      </c>
      <c r="E29">
        <f t="shared" si="1"/>
        <v>0.69833729609374995</v>
      </c>
      <c r="G29">
        <v>0</v>
      </c>
      <c r="H29">
        <v>0</v>
      </c>
      <c r="K29">
        <v>20</v>
      </c>
      <c r="L29">
        <v>50</v>
      </c>
    </row>
    <row r="30" spans="1:12">
      <c r="A30">
        <v>30</v>
      </c>
      <c r="B30">
        <v>50</v>
      </c>
      <c r="C30">
        <v>76663</v>
      </c>
      <c r="D30">
        <v>7.6105999999999998</v>
      </c>
      <c r="E30">
        <f t="shared" si="1"/>
        <v>0.69833729609374995</v>
      </c>
      <c r="G30">
        <v>0</v>
      </c>
      <c r="H30">
        <v>0</v>
      </c>
      <c r="K30">
        <v>25</v>
      </c>
      <c r="L30">
        <v>50</v>
      </c>
    </row>
    <row r="31" spans="1:12">
      <c r="A31">
        <v>35</v>
      </c>
      <c r="B31">
        <v>50</v>
      </c>
      <c r="C31">
        <v>76663</v>
      </c>
      <c r="D31">
        <v>7.6105999999999998</v>
      </c>
      <c r="E31">
        <f t="shared" si="1"/>
        <v>0.69833729609374995</v>
      </c>
      <c r="G31">
        <v>0</v>
      </c>
      <c r="H31">
        <v>0</v>
      </c>
      <c r="K31">
        <v>30</v>
      </c>
      <c r="L31">
        <v>50</v>
      </c>
    </row>
    <row r="32" spans="1:12">
      <c r="A32">
        <v>40</v>
      </c>
      <c r="B32">
        <v>50</v>
      </c>
      <c r="C32">
        <v>76663</v>
      </c>
      <c r="D32">
        <f>(D31+D33)/2</f>
        <v>4.8056000000000001</v>
      </c>
      <c r="E32">
        <f t="shared" si="1"/>
        <v>0.81450624999999999</v>
      </c>
      <c r="F32">
        <v>91</v>
      </c>
      <c r="G32">
        <v>10</v>
      </c>
      <c r="H32">
        <v>0</v>
      </c>
      <c r="I32">
        <v>84816</v>
      </c>
      <c r="J32" t="s">
        <v>64</v>
      </c>
      <c r="K32">
        <v>34</v>
      </c>
      <c r="L32">
        <v>50</v>
      </c>
    </row>
    <row r="33" spans="1:12">
      <c r="A33">
        <v>45</v>
      </c>
      <c r="B33">
        <v>10</v>
      </c>
      <c r="C33">
        <v>13632</v>
      </c>
      <c r="D33">
        <v>2.0005999999999999</v>
      </c>
      <c r="E33">
        <f t="shared" si="1"/>
        <v>0.90249999999999997</v>
      </c>
      <c r="F33">
        <v>135</v>
      </c>
      <c r="G33">
        <v>0</v>
      </c>
      <c r="H33">
        <v>0</v>
      </c>
      <c r="I33">
        <v>99865</v>
      </c>
      <c r="J33" t="s">
        <v>65</v>
      </c>
      <c r="K33">
        <v>35</v>
      </c>
      <c r="L33">
        <v>10</v>
      </c>
    </row>
    <row r="34" spans="1:12">
      <c r="A34">
        <v>50</v>
      </c>
      <c r="B34">
        <v>10</v>
      </c>
      <c r="C34">
        <v>13632</v>
      </c>
      <c r="D34">
        <v>2.0005999999999999</v>
      </c>
      <c r="E34">
        <f t="shared" si="1"/>
        <v>0.90249999999999997</v>
      </c>
      <c r="G34">
        <v>0</v>
      </c>
      <c r="H34">
        <v>0</v>
      </c>
      <c r="K34">
        <v>40</v>
      </c>
      <c r="L34">
        <v>10</v>
      </c>
    </row>
    <row r="35" spans="1:12">
      <c r="K35">
        <v>45</v>
      </c>
      <c r="L35">
        <v>10</v>
      </c>
    </row>
    <row r="36" spans="1:12">
      <c r="I36" t="s">
        <v>132</v>
      </c>
      <c r="K36">
        <v>50</v>
      </c>
      <c r="L36">
        <v>10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B7" sqref="B7:D7"/>
    </sheetView>
  </sheetViews>
  <sheetFormatPr baseColWidth="10" defaultRowHeight="15" x14ac:dyDescent="0"/>
  <cols>
    <col min="1" max="1" width="23.83203125" customWidth="1"/>
  </cols>
  <sheetData>
    <row r="2" spans="1:4">
      <c r="A2" t="s">
        <v>18</v>
      </c>
      <c r="B2" t="s">
        <v>133</v>
      </c>
      <c r="C2" t="s">
        <v>134</v>
      </c>
      <c r="D2" t="s">
        <v>135</v>
      </c>
    </row>
    <row r="3" spans="1:4">
      <c r="A3" s="10" t="s">
        <v>136</v>
      </c>
      <c r="B3">
        <v>13632</v>
      </c>
      <c r="C3">
        <v>29362</v>
      </c>
      <c r="D3">
        <v>76663</v>
      </c>
    </row>
    <row r="4" spans="1:4">
      <c r="A4" s="22" t="s">
        <v>137</v>
      </c>
      <c r="B4">
        <v>11257</v>
      </c>
      <c r="C4">
        <v>25310</v>
      </c>
      <c r="D4">
        <v>68959</v>
      </c>
    </row>
    <row r="5" spans="1:4">
      <c r="A5" s="22" t="s">
        <v>138</v>
      </c>
      <c r="B5">
        <v>753</v>
      </c>
      <c r="C5">
        <v>1547</v>
      </c>
      <c r="D5">
        <v>3423</v>
      </c>
    </row>
    <row r="6" spans="1:4">
      <c r="A6" t="s">
        <v>139</v>
      </c>
      <c r="B6">
        <f>B3-B4-B5</f>
        <v>1622</v>
      </c>
      <c r="C6">
        <f t="shared" ref="C6:D6" si="0">C3-C4-C5</f>
        <v>2505</v>
      </c>
      <c r="D6">
        <f t="shared" si="0"/>
        <v>4281</v>
      </c>
    </row>
    <row r="7" spans="1:4">
      <c r="A7" t="s">
        <v>140</v>
      </c>
      <c r="B7" s="23">
        <f>1-B6/B3</f>
        <v>0.88101525821596249</v>
      </c>
      <c r="C7" s="23">
        <f t="shared" ref="C7:D7" si="1">1-C6/C3</f>
        <v>0.91468564811661335</v>
      </c>
      <c r="D7" s="23">
        <f t="shared" si="1"/>
        <v>0.94415819887038077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workbookViewId="0">
      <pane ySplit="1" topLeftCell="A2" activePane="bottomLeft" state="frozen"/>
      <selection pane="bottomLeft" activeCell="J19" sqref="J19"/>
    </sheetView>
  </sheetViews>
  <sheetFormatPr baseColWidth="10" defaultRowHeight="15" x14ac:dyDescent="0"/>
  <cols>
    <col min="1" max="1" width="3.1640625" bestFit="1" customWidth="1"/>
    <col min="2" max="2" width="21.83203125" bestFit="1" customWidth="1"/>
    <col min="3" max="3" width="36.33203125" bestFit="1" customWidth="1"/>
    <col min="4" max="4" width="8.83203125" bestFit="1" customWidth="1"/>
    <col min="5" max="5" width="11.83203125" bestFit="1" customWidth="1"/>
    <col min="6" max="6" width="9.33203125" hidden="1" customWidth="1"/>
    <col min="7" max="7" width="7.33203125" style="29" bestFit="1" customWidth="1"/>
    <col min="8" max="9" width="10.1640625" bestFit="1" customWidth="1"/>
    <col min="10" max="10" width="10.33203125" bestFit="1" customWidth="1"/>
    <col min="11" max="11" width="10.5" bestFit="1" customWidth="1"/>
    <col min="12" max="12" width="8.5" bestFit="1" customWidth="1"/>
    <col min="13" max="14" width="12.1640625" bestFit="1" customWidth="1"/>
    <col min="15" max="15" width="7.1640625" bestFit="1" customWidth="1"/>
    <col min="16" max="16" width="12.1640625" bestFit="1" customWidth="1"/>
    <col min="17" max="17" width="8.83203125" bestFit="1" customWidth="1"/>
  </cols>
  <sheetData>
    <row r="1" spans="1:17" s="31" customFormat="1">
      <c r="A1" s="31" t="s">
        <v>141</v>
      </c>
      <c r="B1" s="31" t="s">
        <v>142</v>
      </c>
      <c r="C1" s="31" t="s">
        <v>143</v>
      </c>
      <c r="D1" s="31" t="s">
        <v>144</v>
      </c>
      <c r="E1" s="31" t="s">
        <v>145</v>
      </c>
      <c r="F1" s="31" t="s">
        <v>146</v>
      </c>
      <c r="G1" s="32" t="s">
        <v>147</v>
      </c>
      <c r="H1" s="31" t="s">
        <v>148</v>
      </c>
      <c r="I1" s="31" t="s">
        <v>149</v>
      </c>
      <c r="J1" s="31" t="s">
        <v>150</v>
      </c>
      <c r="K1" s="31" t="s">
        <v>151</v>
      </c>
      <c r="L1" s="31" t="s">
        <v>152</v>
      </c>
      <c r="M1" s="31" t="s">
        <v>153</v>
      </c>
      <c r="N1" s="31" t="s">
        <v>154</v>
      </c>
      <c r="O1" s="31" t="s">
        <v>155</v>
      </c>
      <c r="P1" s="31" t="s">
        <v>156</v>
      </c>
    </row>
    <row r="2" spans="1:17">
      <c r="A2">
        <v>1</v>
      </c>
      <c r="B2" t="s">
        <v>157</v>
      </c>
      <c r="C2" t="s">
        <v>158</v>
      </c>
      <c r="D2">
        <v>0.5</v>
      </c>
      <c r="E2">
        <v>0.8</v>
      </c>
      <c r="F2">
        <v>49999</v>
      </c>
      <c r="G2" s="29">
        <v>0</v>
      </c>
      <c r="H2">
        <v>40</v>
      </c>
      <c r="I2">
        <f t="shared" ref="I2:I7" si="0">50000-40</f>
        <v>49960</v>
      </c>
      <c r="J2">
        <v>0</v>
      </c>
      <c r="K2">
        <v>0</v>
      </c>
      <c r="L2">
        <v>1</v>
      </c>
      <c r="M2">
        <v>1</v>
      </c>
      <c r="N2">
        <f t="shared" ref="N2:N33" si="1">H2/50000</f>
        <v>8.0000000000000004E-4</v>
      </c>
      <c r="O2">
        <f t="shared" ref="O2:O7" si="2">L2</f>
        <v>1</v>
      </c>
      <c r="P2">
        <f t="shared" ref="P2:P7" si="3">2*H2/(2*H2+I2+J2)</f>
        <v>1.5987210231814548E-3</v>
      </c>
      <c r="Q2" t="s">
        <v>159</v>
      </c>
    </row>
    <row r="3" spans="1:17">
      <c r="A3">
        <v>2</v>
      </c>
      <c r="B3" t="s">
        <v>157</v>
      </c>
      <c r="C3" t="s">
        <v>160</v>
      </c>
      <c r="D3">
        <v>0.5</v>
      </c>
      <c r="E3">
        <v>0.7</v>
      </c>
      <c r="F3">
        <v>49999</v>
      </c>
      <c r="G3" s="29">
        <v>0</v>
      </c>
      <c r="H3">
        <v>40</v>
      </c>
      <c r="I3">
        <f t="shared" si="0"/>
        <v>49960</v>
      </c>
      <c r="J3">
        <v>0</v>
      </c>
      <c r="K3">
        <v>0</v>
      </c>
      <c r="L3">
        <v>1</v>
      </c>
      <c r="M3">
        <v>1</v>
      </c>
      <c r="N3">
        <f t="shared" si="1"/>
        <v>8.0000000000000004E-4</v>
      </c>
      <c r="O3">
        <f t="shared" si="2"/>
        <v>1</v>
      </c>
      <c r="P3">
        <f t="shared" si="3"/>
        <v>1.5987210231814548E-3</v>
      </c>
      <c r="Q3" t="s">
        <v>159</v>
      </c>
    </row>
    <row r="4" spans="1:17">
      <c r="A4">
        <v>3</v>
      </c>
      <c r="B4" t="s">
        <v>157</v>
      </c>
      <c r="C4" t="s">
        <v>161</v>
      </c>
      <c r="D4">
        <v>0.5</v>
      </c>
      <c r="E4">
        <v>0.6</v>
      </c>
      <c r="F4">
        <v>49999</v>
      </c>
      <c r="G4" s="29">
        <v>0</v>
      </c>
      <c r="H4">
        <v>40</v>
      </c>
      <c r="I4">
        <f t="shared" si="0"/>
        <v>49960</v>
      </c>
      <c r="J4">
        <v>0</v>
      </c>
      <c r="K4">
        <v>0</v>
      </c>
      <c r="L4">
        <v>1</v>
      </c>
      <c r="M4">
        <v>1</v>
      </c>
      <c r="N4">
        <f t="shared" si="1"/>
        <v>8.0000000000000004E-4</v>
      </c>
      <c r="O4">
        <f t="shared" si="2"/>
        <v>1</v>
      </c>
      <c r="P4">
        <f t="shared" si="3"/>
        <v>1.5987210231814548E-3</v>
      </c>
      <c r="Q4" t="s">
        <v>159</v>
      </c>
    </row>
    <row r="5" spans="1:17">
      <c r="A5">
        <v>4</v>
      </c>
      <c r="B5" t="s">
        <v>157</v>
      </c>
      <c r="C5" t="s">
        <v>162</v>
      </c>
      <c r="D5">
        <v>0.5</v>
      </c>
      <c r="E5">
        <v>0.5</v>
      </c>
      <c r="F5">
        <v>49999</v>
      </c>
      <c r="G5" s="29">
        <v>0</v>
      </c>
      <c r="H5">
        <v>40</v>
      </c>
      <c r="I5">
        <f t="shared" si="0"/>
        <v>49960</v>
      </c>
      <c r="J5">
        <v>0</v>
      </c>
      <c r="K5">
        <v>0</v>
      </c>
      <c r="L5">
        <v>1</v>
      </c>
      <c r="M5">
        <v>1</v>
      </c>
      <c r="N5">
        <f t="shared" si="1"/>
        <v>8.0000000000000004E-4</v>
      </c>
      <c r="O5">
        <f t="shared" si="2"/>
        <v>1</v>
      </c>
      <c r="P5">
        <f t="shared" si="3"/>
        <v>1.5987210231814548E-3</v>
      </c>
      <c r="Q5" t="s">
        <v>159</v>
      </c>
    </row>
    <row r="6" spans="1:17">
      <c r="A6">
        <v>5</v>
      </c>
      <c r="B6" t="s">
        <v>157</v>
      </c>
      <c r="C6" t="s">
        <v>163</v>
      </c>
      <c r="D6">
        <v>0.5</v>
      </c>
      <c r="E6">
        <v>0.4</v>
      </c>
      <c r="F6">
        <v>49999</v>
      </c>
      <c r="G6" s="29">
        <v>0</v>
      </c>
      <c r="H6">
        <v>40</v>
      </c>
      <c r="I6">
        <f t="shared" si="0"/>
        <v>49960</v>
      </c>
      <c r="J6">
        <v>0</v>
      </c>
      <c r="K6">
        <v>0</v>
      </c>
      <c r="L6">
        <v>1</v>
      </c>
      <c r="M6">
        <v>1</v>
      </c>
      <c r="N6">
        <f t="shared" si="1"/>
        <v>8.0000000000000004E-4</v>
      </c>
      <c r="O6">
        <f t="shared" si="2"/>
        <v>1</v>
      </c>
      <c r="P6">
        <f t="shared" si="3"/>
        <v>1.5987210231814548E-3</v>
      </c>
      <c r="Q6" t="s">
        <v>159</v>
      </c>
    </row>
    <row r="7" spans="1:17">
      <c r="A7">
        <v>6</v>
      </c>
      <c r="B7" t="s">
        <v>157</v>
      </c>
      <c r="C7" t="s">
        <v>164</v>
      </c>
      <c r="D7">
        <v>0.5</v>
      </c>
      <c r="E7">
        <v>0.3</v>
      </c>
      <c r="F7">
        <v>49999</v>
      </c>
      <c r="G7" s="29">
        <v>0</v>
      </c>
      <c r="H7">
        <v>40</v>
      </c>
      <c r="I7">
        <f t="shared" si="0"/>
        <v>49960</v>
      </c>
      <c r="J7">
        <v>0</v>
      </c>
      <c r="K7">
        <v>0</v>
      </c>
      <c r="L7">
        <v>1</v>
      </c>
      <c r="M7">
        <v>1</v>
      </c>
      <c r="N7">
        <f t="shared" si="1"/>
        <v>8.0000000000000004E-4</v>
      </c>
      <c r="O7">
        <f t="shared" si="2"/>
        <v>1</v>
      </c>
      <c r="P7">
        <f t="shared" si="3"/>
        <v>1.5987210231814548E-3</v>
      </c>
      <c r="Q7" t="s">
        <v>159</v>
      </c>
    </row>
    <row r="8" spans="1:17">
      <c r="A8">
        <v>7</v>
      </c>
      <c r="B8" t="s">
        <v>157</v>
      </c>
      <c r="C8" t="s">
        <v>165</v>
      </c>
      <c r="D8">
        <v>0.5</v>
      </c>
      <c r="E8">
        <v>0.2</v>
      </c>
      <c r="F8">
        <v>49999</v>
      </c>
      <c r="G8" s="29">
        <v>0</v>
      </c>
      <c r="H8">
        <v>40</v>
      </c>
      <c r="I8">
        <f t="shared" ref="I8:I33" si="4">50000-40</f>
        <v>49960</v>
      </c>
      <c r="J8">
        <v>0</v>
      </c>
      <c r="K8">
        <v>0</v>
      </c>
      <c r="L8">
        <v>1</v>
      </c>
      <c r="M8">
        <v>1</v>
      </c>
      <c r="N8">
        <f t="shared" si="1"/>
        <v>8.0000000000000004E-4</v>
      </c>
      <c r="O8">
        <f t="shared" ref="O8:O33" si="5">L8</f>
        <v>1</v>
      </c>
      <c r="P8">
        <f t="shared" ref="P8:P33" si="6">2*H8/(2*H8+I8+J8)</f>
        <v>1.5987210231814548E-3</v>
      </c>
      <c r="Q8" t="s">
        <v>159</v>
      </c>
    </row>
    <row r="9" spans="1:17">
      <c r="A9">
        <v>8</v>
      </c>
      <c r="B9" t="s">
        <v>157</v>
      </c>
      <c r="C9" t="s">
        <v>166</v>
      </c>
      <c r="D9">
        <v>0.5</v>
      </c>
      <c r="E9">
        <v>0.1</v>
      </c>
      <c r="F9">
        <v>49999</v>
      </c>
      <c r="G9" s="29">
        <v>0</v>
      </c>
      <c r="H9">
        <v>40</v>
      </c>
      <c r="I9">
        <f t="shared" si="4"/>
        <v>49960</v>
      </c>
      <c r="J9">
        <v>0</v>
      </c>
      <c r="K9">
        <v>0</v>
      </c>
      <c r="L9">
        <v>1</v>
      </c>
      <c r="M9">
        <v>1</v>
      </c>
      <c r="N9">
        <f t="shared" si="1"/>
        <v>8.0000000000000004E-4</v>
      </c>
      <c r="O9">
        <f t="shared" si="5"/>
        <v>1</v>
      </c>
      <c r="P9">
        <f t="shared" si="6"/>
        <v>1.5987210231814548E-3</v>
      </c>
      <c r="Q9" t="s">
        <v>159</v>
      </c>
    </row>
    <row r="10" spans="1:17">
      <c r="A10">
        <v>9</v>
      </c>
      <c r="B10" t="s">
        <v>157</v>
      </c>
      <c r="C10" t="s">
        <v>167</v>
      </c>
      <c r="D10">
        <v>0.5</v>
      </c>
      <c r="E10">
        <v>7.4999999999999997E-2</v>
      </c>
      <c r="F10">
        <v>49999</v>
      </c>
      <c r="G10" s="29">
        <v>0</v>
      </c>
      <c r="H10">
        <v>40</v>
      </c>
      <c r="I10">
        <f t="shared" si="4"/>
        <v>49960</v>
      </c>
      <c r="J10">
        <v>0</v>
      </c>
      <c r="K10">
        <v>0</v>
      </c>
      <c r="L10">
        <v>1</v>
      </c>
      <c r="M10">
        <v>1</v>
      </c>
      <c r="N10">
        <f t="shared" si="1"/>
        <v>8.0000000000000004E-4</v>
      </c>
      <c r="O10">
        <f t="shared" si="5"/>
        <v>1</v>
      </c>
      <c r="P10">
        <f t="shared" si="6"/>
        <v>1.5987210231814548E-3</v>
      </c>
      <c r="Q10" t="s">
        <v>159</v>
      </c>
    </row>
    <row r="11" spans="1:17">
      <c r="A11">
        <v>10</v>
      </c>
      <c r="B11" t="s">
        <v>157</v>
      </c>
      <c r="C11" t="s">
        <v>168</v>
      </c>
      <c r="D11">
        <v>0.5</v>
      </c>
      <c r="E11">
        <v>0.05</v>
      </c>
      <c r="F11">
        <v>49999</v>
      </c>
      <c r="G11" s="29">
        <v>0</v>
      </c>
      <c r="H11">
        <v>40</v>
      </c>
      <c r="I11">
        <f t="shared" si="4"/>
        <v>49960</v>
      </c>
      <c r="J11">
        <v>0</v>
      </c>
      <c r="K11">
        <v>0</v>
      </c>
      <c r="L11">
        <v>1</v>
      </c>
      <c r="M11">
        <v>1</v>
      </c>
      <c r="N11">
        <f t="shared" si="1"/>
        <v>8.0000000000000004E-4</v>
      </c>
      <c r="O11">
        <f t="shared" si="5"/>
        <v>1</v>
      </c>
      <c r="P11">
        <f t="shared" si="6"/>
        <v>1.5987210231814548E-3</v>
      </c>
      <c r="Q11" t="s">
        <v>159</v>
      </c>
    </row>
    <row r="12" spans="1:17">
      <c r="A12">
        <v>11</v>
      </c>
      <c r="B12" t="s">
        <v>157</v>
      </c>
      <c r="C12" t="s">
        <v>169</v>
      </c>
      <c r="D12">
        <v>0.5</v>
      </c>
      <c r="E12">
        <v>2.5000000000000001E-2</v>
      </c>
      <c r="F12">
        <v>49999</v>
      </c>
      <c r="G12" s="29">
        <v>0</v>
      </c>
      <c r="H12">
        <v>40</v>
      </c>
      <c r="I12">
        <f t="shared" si="4"/>
        <v>49960</v>
      </c>
      <c r="J12">
        <v>0</v>
      </c>
      <c r="K12">
        <v>0</v>
      </c>
      <c r="L12">
        <v>1</v>
      </c>
      <c r="M12">
        <v>1</v>
      </c>
      <c r="N12">
        <f t="shared" si="1"/>
        <v>8.0000000000000004E-4</v>
      </c>
      <c r="O12">
        <f t="shared" si="5"/>
        <v>1</v>
      </c>
      <c r="P12">
        <f t="shared" si="6"/>
        <v>1.5987210231814548E-3</v>
      </c>
      <c r="Q12" t="s">
        <v>159</v>
      </c>
    </row>
    <row r="13" spans="1:17">
      <c r="A13">
        <v>12</v>
      </c>
      <c r="B13" t="s">
        <v>157</v>
      </c>
      <c r="C13" t="s">
        <v>170</v>
      </c>
      <c r="D13">
        <v>0.4</v>
      </c>
      <c r="E13">
        <v>0.8</v>
      </c>
      <c r="F13">
        <v>49999</v>
      </c>
      <c r="G13" s="29">
        <v>0</v>
      </c>
      <c r="H13">
        <v>40</v>
      </c>
      <c r="I13">
        <f t="shared" si="4"/>
        <v>49960</v>
      </c>
      <c r="J13">
        <v>0</v>
      </c>
      <c r="K13">
        <v>0</v>
      </c>
      <c r="L13">
        <v>1</v>
      </c>
      <c r="M13">
        <v>1</v>
      </c>
      <c r="N13">
        <f t="shared" si="1"/>
        <v>8.0000000000000004E-4</v>
      </c>
      <c r="O13">
        <f t="shared" si="5"/>
        <v>1</v>
      </c>
      <c r="P13">
        <f t="shared" si="6"/>
        <v>1.5987210231814548E-3</v>
      </c>
      <c r="Q13" t="s">
        <v>159</v>
      </c>
    </row>
    <row r="14" spans="1:17">
      <c r="A14">
        <v>13</v>
      </c>
      <c r="B14" t="s">
        <v>157</v>
      </c>
      <c r="C14" t="s">
        <v>171</v>
      </c>
      <c r="D14">
        <v>0.4</v>
      </c>
      <c r="E14">
        <v>0.7</v>
      </c>
      <c r="F14">
        <v>49999</v>
      </c>
      <c r="G14" s="29">
        <v>0</v>
      </c>
      <c r="H14">
        <v>40</v>
      </c>
      <c r="I14">
        <f t="shared" si="4"/>
        <v>49960</v>
      </c>
      <c r="J14">
        <v>0</v>
      </c>
      <c r="K14">
        <v>0</v>
      </c>
      <c r="L14">
        <v>1</v>
      </c>
      <c r="M14">
        <v>1</v>
      </c>
      <c r="N14">
        <f t="shared" si="1"/>
        <v>8.0000000000000004E-4</v>
      </c>
      <c r="O14">
        <f t="shared" si="5"/>
        <v>1</v>
      </c>
      <c r="P14">
        <f t="shared" si="6"/>
        <v>1.5987210231814548E-3</v>
      </c>
      <c r="Q14" t="s">
        <v>159</v>
      </c>
    </row>
    <row r="15" spans="1:17">
      <c r="A15">
        <v>14</v>
      </c>
      <c r="B15" t="s">
        <v>157</v>
      </c>
      <c r="C15" t="s">
        <v>172</v>
      </c>
      <c r="D15">
        <v>0.4</v>
      </c>
      <c r="E15">
        <v>0.6</v>
      </c>
      <c r="F15">
        <v>49999</v>
      </c>
      <c r="G15" s="29">
        <v>0</v>
      </c>
      <c r="H15">
        <v>40</v>
      </c>
      <c r="I15">
        <f t="shared" si="4"/>
        <v>49960</v>
      </c>
      <c r="J15">
        <v>0</v>
      </c>
      <c r="K15">
        <v>0</v>
      </c>
      <c r="L15">
        <v>1</v>
      </c>
      <c r="M15">
        <v>1</v>
      </c>
      <c r="N15">
        <f t="shared" si="1"/>
        <v>8.0000000000000004E-4</v>
      </c>
      <c r="O15">
        <f t="shared" si="5"/>
        <v>1</v>
      </c>
      <c r="P15">
        <f t="shared" si="6"/>
        <v>1.5987210231814548E-3</v>
      </c>
      <c r="Q15" t="s">
        <v>159</v>
      </c>
    </row>
    <row r="16" spans="1:17">
      <c r="A16">
        <v>15</v>
      </c>
      <c r="B16" t="s">
        <v>157</v>
      </c>
      <c r="C16" t="s">
        <v>173</v>
      </c>
      <c r="D16">
        <v>0.4</v>
      </c>
      <c r="E16">
        <v>0.5</v>
      </c>
      <c r="F16">
        <v>49999</v>
      </c>
      <c r="G16" s="29">
        <v>0</v>
      </c>
      <c r="H16">
        <v>40</v>
      </c>
      <c r="I16">
        <f t="shared" si="4"/>
        <v>49960</v>
      </c>
      <c r="J16">
        <v>0</v>
      </c>
      <c r="K16">
        <v>0</v>
      </c>
      <c r="L16">
        <v>1</v>
      </c>
      <c r="M16">
        <v>1</v>
      </c>
      <c r="N16">
        <f t="shared" si="1"/>
        <v>8.0000000000000004E-4</v>
      </c>
      <c r="O16">
        <f t="shared" si="5"/>
        <v>1</v>
      </c>
      <c r="P16">
        <f t="shared" si="6"/>
        <v>1.5987210231814548E-3</v>
      </c>
      <c r="Q16" t="s">
        <v>159</v>
      </c>
    </row>
    <row r="17" spans="1:17">
      <c r="A17">
        <v>16</v>
      </c>
      <c r="B17" t="s">
        <v>157</v>
      </c>
      <c r="C17" t="s">
        <v>174</v>
      </c>
      <c r="D17">
        <v>0.4</v>
      </c>
      <c r="E17">
        <v>0.4</v>
      </c>
      <c r="F17">
        <v>49999</v>
      </c>
      <c r="G17" s="29">
        <v>0</v>
      </c>
      <c r="H17">
        <v>40</v>
      </c>
      <c r="I17">
        <f t="shared" si="4"/>
        <v>49960</v>
      </c>
      <c r="J17">
        <v>0</v>
      </c>
      <c r="K17">
        <v>0</v>
      </c>
      <c r="L17">
        <v>1</v>
      </c>
      <c r="M17">
        <v>1</v>
      </c>
      <c r="N17">
        <f t="shared" si="1"/>
        <v>8.0000000000000004E-4</v>
      </c>
      <c r="O17">
        <f t="shared" si="5"/>
        <v>1</v>
      </c>
      <c r="P17">
        <f t="shared" si="6"/>
        <v>1.5987210231814548E-3</v>
      </c>
      <c r="Q17" t="s">
        <v>159</v>
      </c>
    </row>
    <row r="18" spans="1:17">
      <c r="A18">
        <v>17</v>
      </c>
      <c r="B18" t="s">
        <v>157</v>
      </c>
      <c r="C18" t="s">
        <v>175</v>
      </c>
      <c r="D18">
        <v>0.4</v>
      </c>
      <c r="E18">
        <v>0.3</v>
      </c>
      <c r="F18">
        <v>49999</v>
      </c>
      <c r="G18" s="29">
        <v>0</v>
      </c>
      <c r="H18">
        <v>40</v>
      </c>
      <c r="I18">
        <f t="shared" si="4"/>
        <v>49960</v>
      </c>
      <c r="J18">
        <v>0</v>
      </c>
      <c r="K18">
        <v>0</v>
      </c>
      <c r="L18">
        <v>1</v>
      </c>
      <c r="M18">
        <v>1</v>
      </c>
      <c r="N18">
        <f t="shared" si="1"/>
        <v>8.0000000000000004E-4</v>
      </c>
      <c r="O18">
        <f t="shared" si="5"/>
        <v>1</v>
      </c>
      <c r="P18">
        <f t="shared" si="6"/>
        <v>1.5987210231814548E-3</v>
      </c>
      <c r="Q18" t="s">
        <v>159</v>
      </c>
    </row>
    <row r="19" spans="1:17">
      <c r="A19">
        <v>18</v>
      </c>
      <c r="B19" t="s">
        <v>157</v>
      </c>
      <c r="C19" t="s">
        <v>176</v>
      </c>
      <c r="D19">
        <v>0.4</v>
      </c>
      <c r="E19">
        <v>0.2</v>
      </c>
      <c r="F19">
        <v>49999</v>
      </c>
      <c r="G19" s="29">
        <v>0</v>
      </c>
      <c r="H19">
        <v>40</v>
      </c>
      <c r="I19">
        <f t="shared" si="4"/>
        <v>49960</v>
      </c>
      <c r="J19">
        <v>0</v>
      </c>
      <c r="K19">
        <v>0</v>
      </c>
      <c r="L19">
        <v>1</v>
      </c>
      <c r="M19">
        <v>1</v>
      </c>
      <c r="N19">
        <f t="shared" si="1"/>
        <v>8.0000000000000004E-4</v>
      </c>
      <c r="O19">
        <f t="shared" si="5"/>
        <v>1</v>
      </c>
      <c r="P19">
        <f t="shared" si="6"/>
        <v>1.5987210231814548E-3</v>
      </c>
      <c r="Q19" t="s">
        <v>159</v>
      </c>
    </row>
    <row r="20" spans="1:17">
      <c r="A20">
        <v>19</v>
      </c>
      <c r="B20" t="s">
        <v>157</v>
      </c>
      <c r="C20" t="s">
        <v>177</v>
      </c>
      <c r="D20">
        <v>0.4</v>
      </c>
      <c r="E20">
        <v>0.1</v>
      </c>
      <c r="F20">
        <v>49999</v>
      </c>
      <c r="G20" s="29">
        <v>0</v>
      </c>
      <c r="H20">
        <v>40</v>
      </c>
      <c r="I20">
        <f t="shared" si="4"/>
        <v>49960</v>
      </c>
      <c r="J20">
        <v>0</v>
      </c>
      <c r="K20">
        <v>0</v>
      </c>
      <c r="L20">
        <v>1</v>
      </c>
      <c r="M20">
        <v>1</v>
      </c>
      <c r="N20">
        <f t="shared" si="1"/>
        <v>8.0000000000000004E-4</v>
      </c>
      <c r="O20">
        <f t="shared" si="5"/>
        <v>1</v>
      </c>
      <c r="P20">
        <f t="shared" si="6"/>
        <v>1.5987210231814548E-3</v>
      </c>
      <c r="Q20" t="s">
        <v>159</v>
      </c>
    </row>
    <row r="21" spans="1:17">
      <c r="A21">
        <v>20</v>
      </c>
      <c r="B21" t="s">
        <v>157</v>
      </c>
      <c r="C21" t="s">
        <v>178</v>
      </c>
      <c r="D21">
        <v>0.4</v>
      </c>
      <c r="E21">
        <v>7.4999999999999997E-2</v>
      </c>
      <c r="F21">
        <v>49999</v>
      </c>
      <c r="G21" s="29">
        <v>0</v>
      </c>
      <c r="H21">
        <v>40</v>
      </c>
      <c r="I21">
        <f t="shared" si="4"/>
        <v>49960</v>
      </c>
      <c r="J21">
        <v>0</v>
      </c>
      <c r="K21">
        <v>0</v>
      </c>
      <c r="L21">
        <v>1</v>
      </c>
      <c r="M21">
        <v>1</v>
      </c>
      <c r="N21">
        <f t="shared" si="1"/>
        <v>8.0000000000000004E-4</v>
      </c>
      <c r="O21">
        <f t="shared" si="5"/>
        <v>1</v>
      </c>
      <c r="P21">
        <f t="shared" si="6"/>
        <v>1.5987210231814548E-3</v>
      </c>
      <c r="Q21" t="s">
        <v>159</v>
      </c>
    </row>
    <row r="22" spans="1:17">
      <c r="A22">
        <v>21</v>
      </c>
      <c r="B22" t="s">
        <v>157</v>
      </c>
      <c r="C22" t="s">
        <v>179</v>
      </c>
      <c r="D22">
        <v>0.4</v>
      </c>
      <c r="E22">
        <v>0.05</v>
      </c>
      <c r="F22">
        <v>49999</v>
      </c>
      <c r="G22" s="29">
        <v>0</v>
      </c>
      <c r="H22">
        <v>40</v>
      </c>
      <c r="I22">
        <f t="shared" si="4"/>
        <v>49960</v>
      </c>
      <c r="J22">
        <v>0</v>
      </c>
      <c r="K22">
        <v>0</v>
      </c>
      <c r="L22">
        <v>1</v>
      </c>
      <c r="M22">
        <v>1</v>
      </c>
      <c r="N22">
        <f t="shared" si="1"/>
        <v>8.0000000000000004E-4</v>
      </c>
      <c r="O22">
        <f t="shared" si="5"/>
        <v>1</v>
      </c>
      <c r="P22">
        <f t="shared" si="6"/>
        <v>1.5987210231814548E-3</v>
      </c>
      <c r="Q22" t="s">
        <v>159</v>
      </c>
    </row>
    <row r="23" spans="1:17">
      <c r="A23">
        <v>22</v>
      </c>
      <c r="B23" t="s">
        <v>157</v>
      </c>
      <c r="C23" t="s">
        <v>180</v>
      </c>
      <c r="D23">
        <v>0.4</v>
      </c>
      <c r="E23">
        <v>2.5000000000000001E-2</v>
      </c>
      <c r="F23">
        <v>49999</v>
      </c>
      <c r="G23" s="29">
        <v>0</v>
      </c>
      <c r="H23">
        <v>40</v>
      </c>
      <c r="I23">
        <f t="shared" si="4"/>
        <v>49960</v>
      </c>
      <c r="J23">
        <v>0</v>
      </c>
      <c r="K23">
        <v>0</v>
      </c>
      <c r="L23">
        <v>1</v>
      </c>
      <c r="M23">
        <v>1</v>
      </c>
      <c r="N23">
        <f t="shared" si="1"/>
        <v>8.0000000000000004E-4</v>
      </c>
      <c r="O23">
        <f t="shared" si="5"/>
        <v>1</v>
      </c>
      <c r="P23">
        <f t="shared" si="6"/>
        <v>1.5987210231814548E-3</v>
      </c>
      <c r="Q23" t="s">
        <v>159</v>
      </c>
    </row>
    <row r="24" spans="1:17">
      <c r="A24">
        <v>23</v>
      </c>
      <c r="B24" t="s">
        <v>157</v>
      </c>
      <c r="C24" t="s">
        <v>181</v>
      </c>
      <c r="D24">
        <v>0.3</v>
      </c>
      <c r="E24">
        <v>0.8</v>
      </c>
      <c r="F24">
        <v>49999</v>
      </c>
      <c r="G24" s="29">
        <v>0</v>
      </c>
      <c r="H24">
        <v>40</v>
      </c>
      <c r="I24">
        <f t="shared" si="4"/>
        <v>49960</v>
      </c>
      <c r="J24">
        <v>0</v>
      </c>
      <c r="K24">
        <v>0</v>
      </c>
      <c r="L24">
        <v>1</v>
      </c>
      <c r="M24">
        <v>1</v>
      </c>
      <c r="N24">
        <f t="shared" si="1"/>
        <v>8.0000000000000004E-4</v>
      </c>
      <c r="O24">
        <f t="shared" si="5"/>
        <v>1</v>
      </c>
      <c r="P24">
        <f t="shared" si="6"/>
        <v>1.5987210231814548E-3</v>
      </c>
      <c r="Q24" t="s">
        <v>159</v>
      </c>
    </row>
    <row r="25" spans="1:17">
      <c r="A25">
        <v>24</v>
      </c>
      <c r="B25" t="s">
        <v>157</v>
      </c>
      <c r="C25" t="s">
        <v>182</v>
      </c>
      <c r="D25">
        <v>0.3</v>
      </c>
      <c r="E25">
        <v>0.7</v>
      </c>
      <c r="F25">
        <v>49999</v>
      </c>
      <c r="G25" s="29">
        <v>0</v>
      </c>
      <c r="H25">
        <v>40</v>
      </c>
      <c r="I25">
        <f t="shared" si="4"/>
        <v>49960</v>
      </c>
      <c r="J25">
        <v>0</v>
      </c>
      <c r="K25">
        <v>0</v>
      </c>
      <c r="L25">
        <v>1</v>
      </c>
      <c r="M25">
        <v>1</v>
      </c>
      <c r="N25">
        <f t="shared" si="1"/>
        <v>8.0000000000000004E-4</v>
      </c>
      <c r="O25">
        <f t="shared" si="5"/>
        <v>1</v>
      </c>
      <c r="P25">
        <f t="shared" si="6"/>
        <v>1.5987210231814548E-3</v>
      </c>
      <c r="Q25" t="s">
        <v>159</v>
      </c>
    </row>
    <row r="26" spans="1:17">
      <c r="A26">
        <v>25</v>
      </c>
      <c r="B26" t="s">
        <v>157</v>
      </c>
      <c r="C26" t="s">
        <v>183</v>
      </c>
      <c r="D26">
        <v>0.3</v>
      </c>
      <c r="E26">
        <v>0.6</v>
      </c>
      <c r="F26">
        <v>49999</v>
      </c>
      <c r="G26" s="29">
        <v>0</v>
      </c>
      <c r="H26">
        <v>40</v>
      </c>
      <c r="I26">
        <f t="shared" si="4"/>
        <v>49960</v>
      </c>
      <c r="J26">
        <v>0</v>
      </c>
      <c r="K26">
        <v>0</v>
      </c>
      <c r="L26">
        <v>1</v>
      </c>
      <c r="M26">
        <v>1</v>
      </c>
      <c r="N26">
        <f t="shared" si="1"/>
        <v>8.0000000000000004E-4</v>
      </c>
      <c r="O26">
        <f t="shared" si="5"/>
        <v>1</v>
      </c>
      <c r="P26">
        <f t="shared" si="6"/>
        <v>1.5987210231814548E-3</v>
      </c>
      <c r="Q26" t="s">
        <v>159</v>
      </c>
    </row>
    <row r="27" spans="1:17">
      <c r="A27">
        <v>26</v>
      </c>
      <c r="B27" t="s">
        <v>157</v>
      </c>
      <c r="C27" t="s">
        <v>184</v>
      </c>
      <c r="D27">
        <v>0.3</v>
      </c>
      <c r="E27">
        <v>0.5</v>
      </c>
      <c r="F27">
        <v>49999</v>
      </c>
      <c r="G27" s="29">
        <v>0</v>
      </c>
      <c r="H27">
        <v>40</v>
      </c>
      <c r="I27">
        <f t="shared" si="4"/>
        <v>49960</v>
      </c>
      <c r="J27">
        <v>0</v>
      </c>
      <c r="K27">
        <v>0</v>
      </c>
      <c r="L27">
        <v>1</v>
      </c>
      <c r="M27">
        <v>1</v>
      </c>
      <c r="N27">
        <f t="shared" si="1"/>
        <v>8.0000000000000004E-4</v>
      </c>
      <c r="O27">
        <f t="shared" si="5"/>
        <v>1</v>
      </c>
      <c r="P27">
        <f t="shared" si="6"/>
        <v>1.5987210231814548E-3</v>
      </c>
      <c r="Q27" t="s">
        <v>159</v>
      </c>
    </row>
    <row r="28" spans="1:17">
      <c r="A28">
        <v>27</v>
      </c>
      <c r="B28" t="s">
        <v>157</v>
      </c>
      <c r="C28" t="s">
        <v>185</v>
      </c>
      <c r="D28">
        <v>0.3</v>
      </c>
      <c r="E28">
        <v>0.4</v>
      </c>
      <c r="F28">
        <v>49999</v>
      </c>
      <c r="G28" s="29">
        <v>0</v>
      </c>
      <c r="H28">
        <v>40</v>
      </c>
      <c r="I28">
        <f t="shared" si="4"/>
        <v>49960</v>
      </c>
      <c r="J28">
        <v>0</v>
      </c>
      <c r="K28">
        <v>0</v>
      </c>
      <c r="L28">
        <v>1</v>
      </c>
      <c r="M28">
        <v>1</v>
      </c>
      <c r="N28">
        <f t="shared" si="1"/>
        <v>8.0000000000000004E-4</v>
      </c>
      <c r="O28">
        <f t="shared" si="5"/>
        <v>1</v>
      </c>
      <c r="P28">
        <f t="shared" si="6"/>
        <v>1.5987210231814548E-3</v>
      </c>
      <c r="Q28" t="s">
        <v>159</v>
      </c>
    </row>
    <row r="29" spans="1:17">
      <c r="A29">
        <v>28</v>
      </c>
      <c r="B29" t="s">
        <v>157</v>
      </c>
      <c r="C29" t="s">
        <v>186</v>
      </c>
      <c r="D29">
        <v>0.3</v>
      </c>
      <c r="E29">
        <v>0.3</v>
      </c>
      <c r="F29">
        <v>49999</v>
      </c>
      <c r="G29" s="29">
        <v>0</v>
      </c>
      <c r="H29">
        <v>40</v>
      </c>
      <c r="I29">
        <f t="shared" si="4"/>
        <v>49960</v>
      </c>
      <c r="J29">
        <v>0</v>
      </c>
      <c r="K29">
        <v>0</v>
      </c>
      <c r="L29">
        <v>1</v>
      </c>
      <c r="M29">
        <v>1</v>
      </c>
      <c r="N29">
        <f t="shared" si="1"/>
        <v>8.0000000000000004E-4</v>
      </c>
      <c r="O29">
        <f t="shared" si="5"/>
        <v>1</v>
      </c>
      <c r="P29">
        <f t="shared" si="6"/>
        <v>1.5987210231814548E-3</v>
      </c>
      <c r="Q29" t="s">
        <v>159</v>
      </c>
    </row>
    <row r="30" spans="1:17">
      <c r="A30">
        <v>29</v>
      </c>
      <c r="B30" t="s">
        <v>157</v>
      </c>
      <c r="C30" t="s">
        <v>187</v>
      </c>
      <c r="D30">
        <v>0.3</v>
      </c>
      <c r="E30">
        <v>0.2</v>
      </c>
      <c r="F30">
        <v>49999</v>
      </c>
      <c r="G30" s="29">
        <v>0</v>
      </c>
      <c r="H30">
        <v>40</v>
      </c>
      <c r="I30">
        <f t="shared" si="4"/>
        <v>49960</v>
      </c>
      <c r="J30">
        <v>0</v>
      </c>
      <c r="K30">
        <v>0</v>
      </c>
      <c r="L30">
        <v>1</v>
      </c>
      <c r="M30">
        <v>1</v>
      </c>
      <c r="N30">
        <f t="shared" si="1"/>
        <v>8.0000000000000004E-4</v>
      </c>
      <c r="O30">
        <f t="shared" si="5"/>
        <v>1</v>
      </c>
      <c r="P30">
        <f t="shared" si="6"/>
        <v>1.5987210231814548E-3</v>
      </c>
      <c r="Q30" t="s">
        <v>159</v>
      </c>
    </row>
    <row r="31" spans="1:17">
      <c r="A31">
        <v>30</v>
      </c>
      <c r="B31" t="s">
        <v>157</v>
      </c>
      <c r="C31" t="s">
        <v>188</v>
      </c>
      <c r="D31">
        <v>0.3</v>
      </c>
      <c r="E31">
        <v>0.1</v>
      </c>
      <c r="F31">
        <v>49999</v>
      </c>
      <c r="G31" s="29">
        <v>0</v>
      </c>
      <c r="H31">
        <v>40</v>
      </c>
      <c r="I31">
        <f t="shared" si="4"/>
        <v>49960</v>
      </c>
      <c r="J31">
        <v>0</v>
      </c>
      <c r="K31">
        <v>0</v>
      </c>
      <c r="L31">
        <v>1</v>
      </c>
      <c r="M31">
        <v>1</v>
      </c>
      <c r="N31">
        <f t="shared" si="1"/>
        <v>8.0000000000000004E-4</v>
      </c>
      <c r="O31">
        <f t="shared" si="5"/>
        <v>1</v>
      </c>
      <c r="P31">
        <f t="shared" si="6"/>
        <v>1.5987210231814548E-3</v>
      </c>
      <c r="Q31" t="s">
        <v>159</v>
      </c>
    </row>
    <row r="32" spans="1:17">
      <c r="A32">
        <v>31</v>
      </c>
      <c r="B32" t="s">
        <v>157</v>
      </c>
      <c r="C32" t="s">
        <v>189</v>
      </c>
      <c r="D32">
        <v>0.3</v>
      </c>
      <c r="E32">
        <v>7.4999999999999997E-2</v>
      </c>
      <c r="F32">
        <v>49999</v>
      </c>
      <c r="G32" s="29">
        <v>0</v>
      </c>
      <c r="H32">
        <v>40</v>
      </c>
      <c r="I32">
        <f t="shared" si="4"/>
        <v>49960</v>
      </c>
      <c r="J32">
        <v>0</v>
      </c>
      <c r="K32">
        <v>0</v>
      </c>
      <c r="L32">
        <v>1</v>
      </c>
      <c r="M32">
        <v>1</v>
      </c>
      <c r="N32">
        <f t="shared" si="1"/>
        <v>8.0000000000000004E-4</v>
      </c>
      <c r="O32">
        <f t="shared" si="5"/>
        <v>1</v>
      </c>
      <c r="P32">
        <f t="shared" si="6"/>
        <v>1.5987210231814548E-3</v>
      </c>
      <c r="Q32" t="s">
        <v>159</v>
      </c>
    </row>
    <row r="33" spans="1:17">
      <c r="A33">
        <v>32</v>
      </c>
      <c r="B33" t="s">
        <v>157</v>
      </c>
      <c r="C33" t="s">
        <v>190</v>
      </c>
      <c r="D33">
        <v>0.3</v>
      </c>
      <c r="E33">
        <v>0.05</v>
      </c>
      <c r="F33">
        <v>49999</v>
      </c>
      <c r="G33" s="29">
        <v>0</v>
      </c>
      <c r="H33">
        <v>40</v>
      </c>
      <c r="I33">
        <f t="shared" si="4"/>
        <v>49960</v>
      </c>
      <c r="J33">
        <v>0</v>
      </c>
      <c r="K33">
        <v>0</v>
      </c>
      <c r="L33">
        <v>1</v>
      </c>
      <c r="M33">
        <v>1</v>
      </c>
      <c r="N33">
        <f t="shared" si="1"/>
        <v>8.0000000000000004E-4</v>
      </c>
      <c r="O33">
        <f t="shared" si="5"/>
        <v>1</v>
      </c>
      <c r="P33">
        <f t="shared" si="6"/>
        <v>1.5987210231814548E-3</v>
      </c>
      <c r="Q33" t="s">
        <v>159</v>
      </c>
    </row>
    <row r="34" spans="1:17">
      <c r="A34">
        <v>33</v>
      </c>
      <c r="B34" t="s">
        <v>157</v>
      </c>
      <c r="C34" t="s">
        <v>191</v>
      </c>
      <c r="D34">
        <v>0.3</v>
      </c>
      <c r="E34">
        <v>2.5000000000000001E-2</v>
      </c>
      <c r="F34">
        <v>49999</v>
      </c>
      <c r="G34" s="29">
        <v>0</v>
      </c>
      <c r="H34">
        <v>40</v>
      </c>
      <c r="I34">
        <f>50000-40</f>
        <v>49960</v>
      </c>
      <c r="J34">
        <v>0</v>
      </c>
      <c r="K34">
        <v>0</v>
      </c>
      <c r="L34">
        <v>1</v>
      </c>
      <c r="M34">
        <v>1</v>
      </c>
      <c r="N34">
        <f>H34/50000</f>
        <v>8.0000000000000004E-4</v>
      </c>
      <c r="O34">
        <f>L34</f>
        <v>1</v>
      </c>
      <c r="P34">
        <f>2*H34/(2*H34+I34+J34)</f>
        <v>1.5987210231814548E-3</v>
      </c>
      <c r="Q34" t="s">
        <v>159</v>
      </c>
    </row>
    <row r="35" spans="1:17">
      <c r="A35">
        <v>34</v>
      </c>
      <c r="B35" t="s">
        <v>157</v>
      </c>
      <c r="C35" t="s">
        <v>192</v>
      </c>
      <c r="D35">
        <v>0.2</v>
      </c>
      <c r="E35">
        <v>0.8</v>
      </c>
      <c r="F35">
        <v>49999</v>
      </c>
      <c r="G35" s="29">
        <v>77</v>
      </c>
      <c r="H35">
        <v>40</v>
      </c>
      <c r="I35">
        <v>28304</v>
      </c>
      <c r="J35">
        <v>0</v>
      </c>
      <c r="K35">
        <v>21656</v>
      </c>
      <c r="L35">
        <v>1</v>
      </c>
      <c r="M35">
        <v>0.56653322658126504</v>
      </c>
      <c r="N35">
        <v>1.4112334180073299E-3</v>
      </c>
      <c r="O35">
        <v>1</v>
      </c>
      <c r="P35">
        <v>2.8184892897406902E-3</v>
      </c>
    </row>
    <row r="36" spans="1:17">
      <c r="A36">
        <v>35</v>
      </c>
      <c r="B36" t="s">
        <v>157</v>
      </c>
      <c r="C36" t="s">
        <v>193</v>
      </c>
      <c r="D36">
        <v>0.2</v>
      </c>
      <c r="E36">
        <v>0.7</v>
      </c>
      <c r="F36">
        <v>49999</v>
      </c>
      <c r="G36" s="29">
        <v>78</v>
      </c>
      <c r="H36">
        <v>40</v>
      </c>
      <c r="I36">
        <v>26264</v>
      </c>
      <c r="J36">
        <v>0</v>
      </c>
      <c r="K36">
        <v>23696</v>
      </c>
      <c r="L36">
        <v>1</v>
      </c>
      <c r="M36">
        <v>0.525700560448358</v>
      </c>
      <c r="N36">
        <v>1.5206812652068099E-3</v>
      </c>
      <c r="O36">
        <v>1</v>
      </c>
      <c r="P36">
        <v>3.03674460977831E-3</v>
      </c>
    </row>
    <row r="37" spans="1:17">
      <c r="A37">
        <v>36</v>
      </c>
      <c r="B37" t="s">
        <v>157</v>
      </c>
      <c r="C37" t="s">
        <v>194</v>
      </c>
      <c r="D37">
        <v>0.2</v>
      </c>
      <c r="E37">
        <v>0.6</v>
      </c>
      <c r="F37">
        <v>49999</v>
      </c>
      <c r="G37" s="29">
        <v>78</v>
      </c>
      <c r="H37">
        <v>40</v>
      </c>
      <c r="I37">
        <v>24950</v>
      </c>
      <c r="J37">
        <v>0</v>
      </c>
      <c r="K37">
        <v>25010</v>
      </c>
      <c r="L37">
        <v>1</v>
      </c>
      <c r="M37">
        <v>0.49939951961569201</v>
      </c>
      <c r="N37">
        <v>1.60064025610244E-3</v>
      </c>
      <c r="O37">
        <v>1</v>
      </c>
      <c r="P37">
        <v>3.1961646024770201E-3</v>
      </c>
    </row>
    <row r="38" spans="1:17">
      <c r="A38">
        <v>37</v>
      </c>
      <c r="B38" t="s">
        <v>157</v>
      </c>
      <c r="C38" t="s">
        <v>195</v>
      </c>
      <c r="D38">
        <v>0.2</v>
      </c>
      <c r="E38">
        <v>0.5</v>
      </c>
      <c r="F38">
        <v>49999</v>
      </c>
      <c r="G38" s="29">
        <v>79</v>
      </c>
      <c r="H38">
        <v>40</v>
      </c>
      <c r="I38">
        <v>23627</v>
      </c>
      <c r="J38">
        <v>0</v>
      </c>
      <c r="K38">
        <v>26333</v>
      </c>
      <c r="L38">
        <v>1</v>
      </c>
      <c r="M38">
        <v>0.47291833466773397</v>
      </c>
      <c r="N38">
        <v>1.69011704060506E-3</v>
      </c>
      <c r="O38">
        <v>1</v>
      </c>
      <c r="P38">
        <v>3.3745307293204501E-3</v>
      </c>
    </row>
    <row r="39" spans="1:17">
      <c r="A39">
        <v>38</v>
      </c>
      <c r="B39" t="s">
        <v>157</v>
      </c>
      <c r="C39" t="s">
        <v>196</v>
      </c>
      <c r="D39">
        <v>0.2</v>
      </c>
      <c r="E39">
        <v>0.4</v>
      </c>
      <c r="F39">
        <v>49999</v>
      </c>
      <c r="G39" s="29">
        <v>86</v>
      </c>
      <c r="H39">
        <v>40</v>
      </c>
      <c r="I39">
        <v>22457</v>
      </c>
      <c r="J39">
        <v>0</v>
      </c>
      <c r="K39">
        <v>27503</v>
      </c>
      <c r="L39">
        <v>1</v>
      </c>
      <c r="M39">
        <v>0.44949959967974301</v>
      </c>
      <c r="N39">
        <v>1.7780148464239601E-3</v>
      </c>
      <c r="O39">
        <v>1</v>
      </c>
      <c r="P39">
        <v>3.5497182411146099E-3</v>
      </c>
    </row>
    <row r="40" spans="1:17">
      <c r="A40">
        <v>39</v>
      </c>
      <c r="B40" t="s">
        <v>157</v>
      </c>
      <c r="C40" t="s">
        <v>197</v>
      </c>
      <c r="D40">
        <v>0.2</v>
      </c>
      <c r="E40">
        <v>0.3</v>
      </c>
      <c r="F40">
        <v>49999</v>
      </c>
      <c r="G40" s="29">
        <v>86</v>
      </c>
      <c r="H40">
        <v>40</v>
      </c>
      <c r="I40">
        <v>22457</v>
      </c>
      <c r="J40">
        <v>0</v>
      </c>
      <c r="K40">
        <v>27503</v>
      </c>
      <c r="L40">
        <v>1</v>
      </c>
      <c r="M40">
        <v>0.44949959967974301</v>
      </c>
      <c r="N40">
        <v>1.7780148464239601E-3</v>
      </c>
      <c r="O40">
        <v>1</v>
      </c>
      <c r="P40">
        <v>3.5497182411146099E-3</v>
      </c>
    </row>
    <row r="41" spans="1:17">
      <c r="A41">
        <v>40</v>
      </c>
      <c r="B41" t="s">
        <v>157</v>
      </c>
      <c r="C41" t="s">
        <v>198</v>
      </c>
      <c r="D41">
        <v>0.2</v>
      </c>
      <c r="E41">
        <v>0.2</v>
      </c>
      <c r="F41">
        <v>49999</v>
      </c>
      <c r="G41" s="29">
        <v>86</v>
      </c>
      <c r="H41">
        <v>40</v>
      </c>
      <c r="I41">
        <v>22457</v>
      </c>
      <c r="J41">
        <v>0</v>
      </c>
      <c r="K41">
        <v>27503</v>
      </c>
      <c r="L41">
        <v>1</v>
      </c>
      <c r="M41">
        <v>0.44949959967974301</v>
      </c>
      <c r="N41">
        <v>1.7780148464239601E-3</v>
      </c>
      <c r="O41">
        <v>1</v>
      </c>
      <c r="P41">
        <v>3.5497182411146099E-3</v>
      </c>
    </row>
    <row r="42" spans="1:17">
      <c r="A42">
        <v>41</v>
      </c>
      <c r="B42" t="s">
        <v>157</v>
      </c>
      <c r="C42" t="s">
        <v>199</v>
      </c>
      <c r="D42">
        <v>0.2</v>
      </c>
      <c r="E42">
        <v>0.1</v>
      </c>
      <c r="F42">
        <v>49999</v>
      </c>
      <c r="G42" s="29">
        <v>86</v>
      </c>
      <c r="H42">
        <v>40</v>
      </c>
      <c r="I42">
        <v>22457</v>
      </c>
      <c r="J42">
        <v>0</v>
      </c>
      <c r="K42">
        <v>27503</v>
      </c>
      <c r="L42">
        <v>1</v>
      </c>
      <c r="M42">
        <v>0.44949959967974301</v>
      </c>
      <c r="N42">
        <v>1.7780148464239601E-3</v>
      </c>
      <c r="O42">
        <v>1</v>
      </c>
      <c r="P42">
        <v>3.5497182411146099E-3</v>
      </c>
    </row>
    <row r="43" spans="1:17">
      <c r="A43">
        <v>42</v>
      </c>
      <c r="B43" t="s">
        <v>157</v>
      </c>
      <c r="C43" t="s">
        <v>200</v>
      </c>
      <c r="D43">
        <v>0.2</v>
      </c>
      <c r="E43">
        <v>7.4999999999999997E-2</v>
      </c>
      <c r="F43">
        <v>49999</v>
      </c>
      <c r="G43" s="29">
        <v>86</v>
      </c>
      <c r="H43">
        <v>40</v>
      </c>
      <c r="I43">
        <v>22457</v>
      </c>
      <c r="J43">
        <v>0</v>
      </c>
      <c r="K43">
        <v>27503</v>
      </c>
      <c r="L43">
        <v>1</v>
      </c>
      <c r="M43">
        <v>0.44949959967974301</v>
      </c>
      <c r="N43">
        <v>1.7780148464239601E-3</v>
      </c>
      <c r="O43">
        <v>1</v>
      </c>
      <c r="P43">
        <v>3.5497182411146099E-3</v>
      </c>
    </row>
    <row r="44" spans="1:17">
      <c r="A44">
        <v>43</v>
      </c>
      <c r="B44" t="s">
        <v>157</v>
      </c>
      <c r="C44" t="s">
        <v>201</v>
      </c>
      <c r="D44">
        <v>0.2</v>
      </c>
      <c r="E44">
        <v>0.05</v>
      </c>
      <c r="F44">
        <v>49999</v>
      </c>
      <c r="G44" s="29">
        <v>86</v>
      </c>
      <c r="H44">
        <v>40</v>
      </c>
      <c r="I44">
        <v>22457</v>
      </c>
      <c r="J44">
        <v>0</v>
      </c>
      <c r="K44">
        <v>27503</v>
      </c>
      <c r="L44">
        <v>1</v>
      </c>
      <c r="M44">
        <v>0.44949959967974301</v>
      </c>
      <c r="N44">
        <v>1.7780148464239601E-3</v>
      </c>
      <c r="O44">
        <v>1</v>
      </c>
      <c r="P44">
        <v>3.5497182411146099E-3</v>
      </c>
    </row>
    <row r="45" spans="1:17">
      <c r="A45">
        <v>44</v>
      </c>
      <c r="B45" t="s">
        <v>157</v>
      </c>
      <c r="C45" t="s">
        <v>202</v>
      </c>
      <c r="D45">
        <v>0.2</v>
      </c>
      <c r="E45">
        <v>2.5000000000000001E-2</v>
      </c>
      <c r="F45">
        <v>49999</v>
      </c>
      <c r="G45" s="29">
        <v>86</v>
      </c>
      <c r="H45">
        <v>40</v>
      </c>
      <c r="I45">
        <v>22457</v>
      </c>
      <c r="J45">
        <v>0</v>
      </c>
      <c r="K45">
        <v>27503</v>
      </c>
      <c r="L45">
        <v>1</v>
      </c>
      <c r="M45">
        <v>0.44949959967974301</v>
      </c>
      <c r="N45">
        <v>1.7780148464239601E-3</v>
      </c>
      <c r="O45">
        <v>1</v>
      </c>
      <c r="P45">
        <v>3.5497182411146099E-3</v>
      </c>
    </row>
    <row r="46" spans="1:17">
      <c r="A46">
        <v>45</v>
      </c>
      <c r="B46" t="s">
        <v>157</v>
      </c>
      <c r="C46" t="s">
        <v>203</v>
      </c>
      <c r="D46">
        <v>0.1</v>
      </c>
      <c r="E46">
        <v>0.8</v>
      </c>
      <c r="F46">
        <v>49999</v>
      </c>
      <c r="G46" s="29">
        <v>8479</v>
      </c>
      <c r="H46">
        <v>40</v>
      </c>
      <c r="I46">
        <v>21978</v>
      </c>
      <c r="J46">
        <v>0</v>
      </c>
      <c r="K46">
        <v>27982</v>
      </c>
      <c r="L46">
        <v>1</v>
      </c>
      <c r="M46">
        <v>0.43991192954363401</v>
      </c>
      <c r="N46">
        <v>1.81669543101099E-3</v>
      </c>
      <c r="O46">
        <v>1</v>
      </c>
      <c r="P46">
        <v>3.6268020672771701E-3</v>
      </c>
    </row>
    <row r="47" spans="1:17">
      <c r="A47">
        <v>46</v>
      </c>
      <c r="B47" t="s">
        <v>157</v>
      </c>
      <c r="C47" t="s">
        <v>204</v>
      </c>
      <c r="D47">
        <v>0.1</v>
      </c>
      <c r="E47">
        <v>0.7</v>
      </c>
      <c r="F47">
        <v>49999</v>
      </c>
      <c r="G47" s="29">
        <v>12310</v>
      </c>
      <c r="H47">
        <v>40</v>
      </c>
      <c r="I47">
        <v>15958</v>
      </c>
      <c r="J47">
        <v>0</v>
      </c>
      <c r="K47">
        <v>34002</v>
      </c>
      <c r="L47">
        <v>1</v>
      </c>
      <c r="M47">
        <v>0.31941553242594001</v>
      </c>
      <c r="N47">
        <v>2.5003125390673799E-3</v>
      </c>
      <c r="O47">
        <v>1</v>
      </c>
      <c r="P47">
        <v>4.9881531363012797E-3</v>
      </c>
    </row>
    <row r="48" spans="1:17">
      <c r="A48">
        <v>47</v>
      </c>
      <c r="B48" t="s">
        <v>157</v>
      </c>
      <c r="C48" t="s">
        <v>205</v>
      </c>
      <c r="D48">
        <v>0.1</v>
      </c>
      <c r="E48">
        <v>0.6</v>
      </c>
      <c r="F48">
        <v>49999</v>
      </c>
      <c r="G48" s="29">
        <v>14103</v>
      </c>
      <c r="H48">
        <v>40</v>
      </c>
      <c r="I48">
        <v>10977</v>
      </c>
      <c r="J48">
        <v>0</v>
      </c>
      <c r="K48">
        <v>38983</v>
      </c>
      <c r="L48">
        <v>1</v>
      </c>
      <c r="M48">
        <v>0.219715772618094</v>
      </c>
      <c r="N48">
        <v>3.6307524734501199E-3</v>
      </c>
      <c r="O48">
        <v>1</v>
      </c>
      <c r="P48">
        <v>7.23523559735914E-3</v>
      </c>
    </row>
    <row r="49" spans="1:16">
      <c r="A49">
        <v>48</v>
      </c>
      <c r="B49" t="s">
        <v>157</v>
      </c>
      <c r="C49" t="s">
        <v>206</v>
      </c>
      <c r="D49">
        <v>0.1</v>
      </c>
      <c r="E49">
        <v>0.5</v>
      </c>
      <c r="F49">
        <v>49999</v>
      </c>
      <c r="G49" s="29">
        <v>15366</v>
      </c>
      <c r="H49">
        <v>40</v>
      </c>
      <c r="I49">
        <v>6712</v>
      </c>
      <c r="J49">
        <v>0</v>
      </c>
      <c r="K49">
        <v>43248</v>
      </c>
      <c r="L49">
        <v>1</v>
      </c>
      <c r="M49">
        <v>0.134347477982385</v>
      </c>
      <c r="N49">
        <v>5.9241706161137402E-3</v>
      </c>
      <c r="O49">
        <v>1</v>
      </c>
      <c r="P49">
        <v>1.1778563015312099E-2</v>
      </c>
    </row>
    <row r="50" spans="1:16">
      <c r="A50">
        <v>49</v>
      </c>
      <c r="B50" t="s">
        <v>157</v>
      </c>
      <c r="C50" t="s">
        <v>207</v>
      </c>
      <c r="D50">
        <v>0.1</v>
      </c>
      <c r="E50">
        <v>0.4</v>
      </c>
      <c r="F50">
        <v>49999</v>
      </c>
      <c r="G50" s="29">
        <v>15807</v>
      </c>
      <c r="H50">
        <v>40</v>
      </c>
      <c r="I50">
        <v>3743</v>
      </c>
      <c r="J50">
        <v>0</v>
      </c>
      <c r="K50">
        <v>46217</v>
      </c>
      <c r="L50">
        <v>1</v>
      </c>
      <c r="M50">
        <v>7.4919935948758995E-2</v>
      </c>
      <c r="N50">
        <v>1.05736188210415E-2</v>
      </c>
      <c r="O50">
        <v>1</v>
      </c>
      <c r="P50">
        <v>2.0925974365681398E-2</v>
      </c>
    </row>
    <row r="51" spans="1:16">
      <c r="A51">
        <v>50</v>
      </c>
      <c r="B51" t="s">
        <v>157</v>
      </c>
      <c r="C51" t="s">
        <v>208</v>
      </c>
      <c r="D51">
        <v>0.1</v>
      </c>
      <c r="E51">
        <v>0.3</v>
      </c>
      <c r="F51">
        <v>49999</v>
      </c>
      <c r="G51" s="29">
        <v>15875</v>
      </c>
      <c r="H51">
        <v>40</v>
      </c>
      <c r="I51">
        <v>2391</v>
      </c>
      <c r="J51">
        <v>0</v>
      </c>
      <c r="K51">
        <v>47569</v>
      </c>
      <c r="L51">
        <v>1</v>
      </c>
      <c r="M51">
        <v>4.7858286629303401E-2</v>
      </c>
      <c r="N51">
        <v>1.64541341011929E-2</v>
      </c>
      <c r="O51">
        <v>1</v>
      </c>
      <c r="P51">
        <v>3.2375556454876497E-2</v>
      </c>
    </row>
    <row r="52" spans="1:16">
      <c r="A52">
        <v>51</v>
      </c>
      <c r="B52" t="s">
        <v>157</v>
      </c>
      <c r="C52" t="s">
        <v>209</v>
      </c>
      <c r="D52">
        <v>0.1</v>
      </c>
      <c r="E52">
        <v>0.2</v>
      </c>
      <c r="F52">
        <v>49999</v>
      </c>
      <c r="G52" s="29">
        <v>16096</v>
      </c>
      <c r="H52">
        <v>40</v>
      </c>
      <c r="I52">
        <v>1421</v>
      </c>
      <c r="J52">
        <v>0</v>
      </c>
      <c r="K52">
        <v>48539</v>
      </c>
      <c r="L52">
        <v>1</v>
      </c>
      <c r="M52">
        <v>2.8442754203362602E-2</v>
      </c>
      <c r="N52">
        <v>2.7378507871321001E-2</v>
      </c>
      <c r="O52">
        <v>1</v>
      </c>
      <c r="P52">
        <v>5.32978014656895E-2</v>
      </c>
    </row>
    <row r="53" spans="1:16">
      <c r="A53">
        <v>52</v>
      </c>
      <c r="B53" t="s">
        <v>157</v>
      </c>
      <c r="C53" t="s">
        <v>210</v>
      </c>
      <c r="D53">
        <v>0.1</v>
      </c>
      <c r="E53">
        <v>0.1</v>
      </c>
      <c r="F53">
        <v>49999</v>
      </c>
      <c r="G53" s="29">
        <v>16112</v>
      </c>
      <c r="H53">
        <v>40</v>
      </c>
      <c r="I53">
        <v>1421</v>
      </c>
      <c r="J53">
        <v>0</v>
      </c>
      <c r="K53">
        <v>48539</v>
      </c>
      <c r="L53">
        <v>1</v>
      </c>
      <c r="M53">
        <v>2.8442754203362602E-2</v>
      </c>
      <c r="N53">
        <v>2.7378507871321001E-2</v>
      </c>
      <c r="O53">
        <v>1</v>
      </c>
      <c r="P53">
        <v>5.32978014656895E-2</v>
      </c>
    </row>
    <row r="54" spans="1:16">
      <c r="A54">
        <v>53</v>
      </c>
      <c r="B54" t="s">
        <v>157</v>
      </c>
      <c r="C54" t="s">
        <v>211</v>
      </c>
      <c r="D54">
        <v>0.1</v>
      </c>
      <c r="E54">
        <v>7.4999999999999997E-2</v>
      </c>
      <c r="F54">
        <v>49999</v>
      </c>
      <c r="G54" s="29">
        <v>16112</v>
      </c>
      <c r="H54">
        <v>40</v>
      </c>
      <c r="I54">
        <v>1421</v>
      </c>
      <c r="J54">
        <v>0</v>
      </c>
      <c r="K54">
        <v>48539</v>
      </c>
      <c r="L54">
        <v>1</v>
      </c>
      <c r="M54">
        <v>2.8442754203362602E-2</v>
      </c>
      <c r="N54">
        <v>2.7378507871321001E-2</v>
      </c>
      <c r="O54">
        <v>1</v>
      </c>
      <c r="P54">
        <v>5.32978014656895E-2</v>
      </c>
    </row>
    <row r="55" spans="1:16">
      <c r="A55">
        <v>54</v>
      </c>
      <c r="B55" t="s">
        <v>157</v>
      </c>
      <c r="C55" t="s">
        <v>212</v>
      </c>
      <c r="D55">
        <v>0.1</v>
      </c>
      <c r="E55">
        <v>0.05</v>
      </c>
      <c r="F55">
        <v>49999</v>
      </c>
      <c r="G55" s="29">
        <v>16112</v>
      </c>
      <c r="H55">
        <v>40</v>
      </c>
      <c r="I55">
        <v>1421</v>
      </c>
      <c r="J55">
        <v>0</v>
      </c>
      <c r="K55">
        <v>48539</v>
      </c>
      <c r="L55">
        <v>1</v>
      </c>
      <c r="M55">
        <v>2.8442754203362602E-2</v>
      </c>
      <c r="N55">
        <v>2.7378507871321001E-2</v>
      </c>
      <c r="O55">
        <v>1</v>
      </c>
      <c r="P55">
        <v>5.32978014656895E-2</v>
      </c>
    </row>
    <row r="56" spans="1:16">
      <c r="A56">
        <v>55</v>
      </c>
      <c r="B56" t="s">
        <v>157</v>
      </c>
      <c r="C56" t="s">
        <v>213</v>
      </c>
      <c r="D56">
        <v>0.1</v>
      </c>
      <c r="E56">
        <v>2.5000000000000001E-2</v>
      </c>
      <c r="F56">
        <v>49999</v>
      </c>
      <c r="G56" s="29">
        <v>16112</v>
      </c>
      <c r="H56">
        <v>40</v>
      </c>
      <c r="I56">
        <v>1421</v>
      </c>
      <c r="J56">
        <v>0</v>
      </c>
      <c r="K56">
        <v>48539</v>
      </c>
      <c r="L56">
        <v>1</v>
      </c>
      <c r="M56">
        <v>2.8442754203362602E-2</v>
      </c>
      <c r="N56">
        <v>2.7378507871321001E-2</v>
      </c>
      <c r="O56">
        <v>1</v>
      </c>
      <c r="P56">
        <v>5.32978014656895E-2</v>
      </c>
    </row>
    <row r="57" spans="1:16">
      <c r="A57">
        <v>56</v>
      </c>
      <c r="B57" t="s">
        <v>157</v>
      </c>
      <c r="C57" t="s">
        <v>214</v>
      </c>
      <c r="D57">
        <v>7.4999999999999997E-2</v>
      </c>
      <c r="E57">
        <v>0.8</v>
      </c>
      <c r="F57">
        <v>49999</v>
      </c>
      <c r="G57" s="29">
        <v>10771</v>
      </c>
      <c r="H57">
        <v>40</v>
      </c>
      <c r="I57">
        <v>21978</v>
      </c>
      <c r="J57">
        <v>0</v>
      </c>
      <c r="K57">
        <v>27982</v>
      </c>
      <c r="L57">
        <v>1</v>
      </c>
      <c r="M57">
        <v>0.43991192954363401</v>
      </c>
      <c r="N57">
        <v>1.81669543101099E-3</v>
      </c>
      <c r="O57">
        <v>1</v>
      </c>
      <c r="P57">
        <v>3.6268020672771701E-3</v>
      </c>
    </row>
    <row r="58" spans="1:16">
      <c r="A58">
        <v>57</v>
      </c>
      <c r="B58" t="s">
        <v>157</v>
      </c>
      <c r="C58" t="s">
        <v>215</v>
      </c>
      <c r="D58">
        <v>7.4999999999999997E-2</v>
      </c>
      <c r="E58">
        <v>0.7</v>
      </c>
      <c r="F58">
        <v>49999</v>
      </c>
      <c r="G58" s="29">
        <v>16403</v>
      </c>
      <c r="H58">
        <v>40</v>
      </c>
      <c r="I58">
        <v>15958</v>
      </c>
      <c r="J58">
        <v>0</v>
      </c>
      <c r="K58">
        <v>34002</v>
      </c>
      <c r="L58">
        <v>1</v>
      </c>
      <c r="M58">
        <v>0.31941553242594001</v>
      </c>
      <c r="N58">
        <v>2.5003125390673799E-3</v>
      </c>
      <c r="O58">
        <v>1</v>
      </c>
      <c r="P58">
        <v>4.9881531363012797E-3</v>
      </c>
    </row>
    <row r="59" spans="1:16">
      <c r="A59">
        <v>58</v>
      </c>
      <c r="B59" t="s">
        <v>157</v>
      </c>
      <c r="C59" t="s">
        <v>216</v>
      </c>
      <c r="D59">
        <v>7.4999999999999997E-2</v>
      </c>
      <c r="E59">
        <v>0.6</v>
      </c>
      <c r="F59">
        <v>49999</v>
      </c>
      <c r="G59" s="29">
        <v>18918</v>
      </c>
      <c r="H59">
        <v>40</v>
      </c>
      <c r="I59">
        <v>10977</v>
      </c>
      <c r="J59">
        <v>0</v>
      </c>
      <c r="K59">
        <v>38983</v>
      </c>
      <c r="L59">
        <v>1</v>
      </c>
      <c r="M59">
        <v>0.219715772618094</v>
      </c>
      <c r="N59">
        <v>3.6307524734501199E-3</v>
      </c>
      <c r="O59">
        <v>1</v>
      </c>
      <c r="P59">
        <v>7.23523559735914E-3</v>
      </c>
    </row>
    <row r="60" spans="1:16">
      <c r="A60">
        <v>59</v>
      </c>
      <c r="B60" t="s">
        <v>157</v>
      </c>
      <c r="C60" t="s">
        <v>217</v>
      </c>
      <c r="D60">
        <v>7.4999999999999997E-2</v>
      </c>
      <c r="E60">
        <v>0.5</v>
      </c>
      <c r="F60">
        <v>49999</v>
      </c>
      <c r="G60" s="29">
        <v>21204</v>
      </c>
      <c r="H60">
        <v>40</v>
      </c>
      <c r="I60">
        <v>6712</v>
      </c>
      <c r="J60">
        <v>0</v>
      </c>
      <c r="K60">
        <v>43248</v>
      </c>
      <c r="L60">
        <v>1</v>
      </c>
      <c r="M60">
        <v>0.134347477982385</v>
      </c>
      <c r="N60">
        <v>5.9241706161137402E-3</v>
      </c>
      <c r="O60">
        <v>1</v>
      </c>
      <c r="P60">
        <v>1.1778563015312099E-2</v>
      </c>
    </row>
    <row r="61" spans="1:16">
      <c r="A61">
        <v>60</v>
      </c>
      <c r="B61" t="s">
        <v>157</v>
      </c>
      <c r="C61" t="s">
        <v>218</v>
      </c>
      <c r="D61">
        <v>7.4999999999999997E-2</v>
      </c>
      <c r="E61">
        <v>0.4</v>
      </c>
      <c r="F61">
        <v>49999</v>
      </c>
      <c r="G61" s="29">
        <v>22150</v>
      </c>
      <c r="H61">
        <v>40</v>
      </c>
      <c r="I61">
        <v>3743</v>
      </c>
      <c r="J61">
        <v>0</v>
      </c>
      <c r="K61">
        <v>46217</v>
      </c>
      <c r="L61">
        <v>1</v>
      </c>
      <c r="M61">
        <v>7.4919935948758995E-2</v>
      </c>
      <c r="N61">
        <v>1.05736188210415E-2</v>
      </c>
      <c r="O61">
        <v>1</v>
      </c>
      <c r="P61">
        <v>2.0925974365681398E-2</v>
      </c>
    </row>
    <row r="62" spans="1:16">
      <c r="A62">
        <v>61</v>
      </c>
      <c r="B62" t="s">
        <v>157</v>
      </c>
      <c r="C62" t="s">
        <v>219</v>
      </c>
      <c r="D62">
        <v>7.4999999999999997E-2</v>
      </c>
      <c r="E62">
        <v>0.3</v>
      </c>
      <c r="F62">
        <v>49999</v>
      </c>
      <c r="G62" s="29">
        <v>22567</v>
      </c>
      <c r="H62">
        <v>40</v>
      </c>
      <c r="I62">
        <v>1971</v>
      </c>
      <c r="J62">
        <v>0</v>
      </c>
      <c r="K62">
        <v>47989</v>
      </c>
      <c r="L62">
        <v>1</v>
      </c>
      <c r="M62">
        <v>3.9451561248999199E-2</v>
      </c>
      <c r="N62">
        <v>1.9890601690701101E-2</v>
      </c>
      <c r="O62">
        <v>1</v>
      </c>
      <c r="P62">
        <v>3.90053632374451E-2</v>
      </c>
    </row>
    <row r="63" spans="1:16">
      <c r="A63">
        <v>62</v>
      </c>
      <c r="B63" t="s">
        <v>157</v>
      </c>
      <c r="C63" t="s">
        <v>220</v>
      </c>
      <c r="D63">
        <v>7.4999999999999997E-2</v>
      </c>
      <c r="E63">
        <v>0.2</v>
      </c>
      <c r="F63">
        <v>49999</v>
      </c>
      <c r="G63" s="29">
        <v>22887</v>
      </c>
      <c r="H63">
        <v>40</v>
      </c>
      <c r="I63">
        <v>514</v>
      </c>
      <c r="J63">
        <v>0</v>
      </c>
      <c r="K63">
        <v>49446</v>
      </c>
      <c r="L63">
        <v>1</v>
      </c>
      <c r="M63">
        <v>1.0288230584467499E-2</v>
      </c>
      <c r="N63">
        <v>7.2202166064981907E-2</v>
      </c>
      <c r="O63">
        <v>1</v>
      </c>
      <c r="P63">
        <v>0.13468013468013401</v>
      </c>
    </row>
    <row r="64" spans="1:16">
      <c r="A64">
        <v>63</v>
      </c>
      <c r="B64" t="s">
        <v>157</v>
      </c>
      <c r="C64" t="s">
        <v>221</v>
      </c>
      <c r="D64">
        <v>7.4999999999999997E-2</v>
      </c>
      <c r="E64">
        <v>0.1</v>
      </c>
      <c r="F64">
        <v>49999</v>
      </c>
      <c r="G64" s="29">
        <v>22966</v>
      </c>
      <c r="H64">
        <v>40</v>
      </c>
      <c r="I64">
        <v>0</v>
      </c>
      <c r="J64">
        <v>0</v>
      </c>
      <c r="K64">
        <v>49960</v>
      </c>
      <c r="L64">
        <v>1</v>
      </c>
      <c r="M64">
        <v>0</v>
      </c>
      <c r="N64">
        <v>1</v>
      </c>
      <c r="O64">
        <v>1</v>
      </c>
      <c r="P64">
        <v>1</v>
      </c>
    </row>
    <row r="65" spans="1:16">
      <c r="A65">
        <v>64</v>
      </c>
      <c r="B65" t="s">
        <v>157</v>
      </c>
      <c r="C65" t="s">
        <v>222</v>
      </c>
      <c r="D65">
        <v>7.4999999999999997E-2</v>
      </c>
      <c r="E65">
        <v>7.4999999999999997E-2</v>
      </c>
      <c r="F65">
        <v>49999</v>
      </c>
      <c r="G65" s="29">
        <v>22966</v>
      </c>
      <c r="H65">
        <v>40</v>
      </c>
      <c r="I65">
        <v>0</v>
      </c>
      <c r="J65">
        <v>0</v>
      </c>
      <c r="K65">
        <v>49960</v>
      </c>
      <c r="L65">
        <v>1</v>
      </c>
      <c r="M65">
        <v>0</v>
      </c>
      <c r="N65">
        <v>1</v>
      </c>
      <c r="O65">
        <v>1</v>
      </c>
      <c r="P65">
        <v>1</v>
      </c>
    </row>
    <row r="66" spans="1:16">
      <c r="A66">
        <v>65</v>
      </c>
      <c r="B66" t="s">
        <v>157</v>
      </c>
      <c r="C66" t="s">
        <v>223</v>
      </c>
      <c r="D66">
        <v>7.4999999999999997E-2</v>
      </c>
      <c r="E66">
        <v>0.05</v>
      </c>
      <c r="F66">
        <v>49999</v>
      </c>
      <c r="G66" s="29">
        <v>22966</v>
      </c>
      <c r="H66">
        <v>40</v>
      </c>
      <c r="I66">
        <v>0</v>
      </c>
      <c r="J66">
        <v>0</v>
      </c>
      <c r="K66">
        <v>49960</v>
      </c>
      <c r="L66">
        <v>1</v>
      </c>
      <c r="M66">
        <v>0</v>
      </c>
      <c r="N66">
        <v>1</v>
      </c>
      <c r="O66">
        <v>1</v>
      </c>
      <c r="P66">
        <v>1</v>
      </c>
    </row>
    <row r="67" spans="1:16">
      <c r="A67">
        <v>66</v>
      </c>
      <c r="B67" t="s">
        <v>157</v>
      </c>
      <c r="C67" t="s">
        <v>224</v>
      </c>
      <c r="D67">
        <v>7.4999999999999997E-2</v>
      </c>
      <c r="E67">
        <v>2.5000000000000001E-2</v>
      </c>
      <c r="F67">
        <v>49999</v>
      </c>
      <c r="G67" s="29">
        <v>22966</v>
      </c>
      <c r="H67">
        <v>40</v>
      </c>
      <c r="I67">
        <v>0</v>
      </c>
      <c r="J67">
        <v>0</v>
      </c>
      <c r="K67">
        <v>49960</v>
      </c>
      <c r="L67">
        <v>1</v>
      </c>
      <c r="M67">
        <v>0</v>
      </c>
      <c r="N67">
        <v>1</v>
      </c>
      <c r="O67">
        <v>1</v>
      </c>
      <c r="P67">
        <v>1</v>
      </c>
    </row>
    <row r="68" spans="1:16">
      <c r="A68">
        <v>67</v>
      </c>
      <c r="B68" t="s">
        <v>157</v>
      </c>
      <c r="C68" t="s">
        <v>225</v>
      </c>
      <c r="D68">
        <v>0.05</v>
      </c>
      <c r="E68">
        <v>0.8</v>
      </c>
      <c r="F68">
        <v>49999</v>
      </c>
      <c r="G68" s="29">
        <v>19003</v>
      </c>
      <c r="H68">
        <v>40</v>
      </c>
      <c r="I68">
        <v>21978</v>
      </c>
      <c r="J68">
        <v>0</v>
      </c>
      <c r="K68">
        <v>27982</v>
      </c>
      <c r="L68">
        <v>1</v>
      </c>
      <c r="M68">
        <v>0.43991192954363401</v>
      </c>
      <c r="N68">
        <v>1.81669543101099E-3</v>
      </c>
      <c r="O68">
        <v>1</v>
      </c>
      <c r="P68">
        <v>3.6268020672771701E-3</v>
      </c>
    </row>
    <row r="69" spans="1:16">
      <c r="A69">
        <v>68</v>
      </c>
      <c r="B69" t="s">
        <v>157</v>
      </c>
      <c r="C69" t="s">
        <v>226</v>
      </c>
      <c r="D69">
        <v>0.05</v>
      </c>
      <c r="E69">
        <v>0.7</v>
      </c>
      <c r="F69">
        <v>49999</v>
      </c>
      <c r="G69" s="29">
        <v>25112</v>
      </c>
      <c r="H69">
        <v>40</v>
      </c>
      <c r="I69">
        <v>15958</v>
      </c>
      <c r="J69">
        <v>0</v>
      </c>
      <c r="K69">
        <v>34002</v>
      </c>
      <c r="L69">
        <v>1</v>
      </c>
      <c r="M69">
        <v>0.31941553242594001</v>
      </c>
      <c r="N69">
        <v>2.5003125390673799E-3</v>
      </c>
      <c r="O69">
        <v>1</v>
      </c>
      <c r="P69">
        <v>4.9881531363012797E-3</v>
      </c>
    </row>
    <row r="70" spans="1:16">
      <c r="A70">
        <v>69</v>
      </c>
      <c r="B70" t="s">
        <v>157</v>
      </c>
      <c r="C70" t="s">
        <v>227</v>
      </c>
      <c r="D70">
        <v>0.05</v>
      </c>
      <c r="E70">
        <v>0.6</v>
      </c>
      <c r="F70">
        <v>49999</v>
      </c>
      <c r="G70" s="29">
        <v>27681</v>
      </c>
      <c r="H70">
        <v>40</v>
      </c>
      <c r="I70">
        <v>10977</v>
      </c>
      <c r="J70">
        <v>0</v>
      </c>
      <c r="K70">
        <v>38983</v>
      </c>
      <c r="L70">
        <v>1</v>
      </c>
      <c r="M70">
        <v>0.219715772618094</v>
      </c>
      <c r="N70">
        <v>3.6307524734501199E-3</v>
      </c>
      <c r="O70">
        <v>1</v>
      </c>
      <c r="P70">
        <v>7.23523559735914E-3</v>
      </c>
    </row>
    <row r="71" spans="1:16">
      <c r="A71">
        <v>70</v>
      </c>
      <c r="B71" t="s">
        <v>157</v>
      </c>
      <c r="C71" t="s">
        <v>228</v>
      </c>
      <c r="D71">
        <v>0.05</v>
      </c>
      <c r="E71">
        <v>0.5</v>
      </c>
      <c r="F71">
        <v>49999</v>
      </c>
      <c r="G71" s="29">
        <v>30313</v>
      </c>
      <c r="H71">
        <v>40</v>
      </c>
      <c r="I71">
        <v>6712</v>
      </c>
      <c r="J71">
        <v>0</v>
      </c>
      <c r="K71">
        <v>43248</v>
      </c>
      <c r="L71">
        <v>1</v>
      </c>
      <c r="M71">
        <v>0.134347477982385</v>
      </c>
      <c r="N71">
        <v>5.9241706161137402E-3</v>
      </c>
      <c r="O71">
        <v>1</v>
      </c>
      <c r="P71">
        <v>1.1778563015312099E-2</v>
      </c>
    </row>
    <row r="72" spans="1:16">
      <c r="A72">
        <v>71</v>
      </c>
      <c r="B72" t="s">
        <v>157</v>
      </c>
      <c r="C72" t="s">
        <v>229</v>
      </c>
      <c r="D72">
        <v>0.05</v>
      </c>
      <c r="E72">
        <v>0.4</v>
      </c>
      <c r="F72">
        <v>49999</v>
      </c>
      <c r="G72" s="29">
        <v>33742</v>
      </c>
      <c r="H72">
        <v>40</v>
      </c>
      <c r="I72">
        <v>3723</v>
      </c>
      <c r="J72">
        <v>0</v>
      </c>
      <c r="K72">
        <v>46237</v>
      </c>
      <c r="L72">
        <v>1</v>
      </c>
      <c r="M72">
        <v>7.4519615692553998E-2</v>
      </c>
      <c r="N72">
        <v>1.0629816635663E-2</v>
      </c>
      <c r="O72">
        <v>1</v>
      </c>
      <c r="P72">
        <v>2.1036024191427801E-2</v>
      </c>
    </row>
    <row r="73" spans="1:16">
      <c r="A73">
        <v>72</v>
      </c>
      <c r="B73" t="s">
        <v>157</v>
      </c>
      <c r="C73" t="s">
        <v>230</v>
      </c>
      <c r="D73">
        <v>0.05</v>
      </c>
      <c r="E73">
        <v>0.3</v>
      </c>
      <c r="F73">
        <v>49999</v>
      </c>
      <c r="G73" s="29">
        <v>38913</v>
      </c>
      <c r="H73">
        <v>40</v>
      </c>
      <c r="I73">
        <v>1971</v>
      </c>
      <c r="J73">
        <v>0</v>
      </c>
      <c r="K73">
        <v>47989</v>
      </c>
      <c r="L73">
        <v>1</v>
      </c>
      <c r="M73">
        <v>3.9451561248999199E-2</v>
      </c>
      <c r="N73">
        <v>1.9890601690701101E-2</v>
      </c>
      <c r="O73">
        <v>1</v>
      </c>
      <c r="P73">
        <v>3.90053632374451E-2</v>
      </c>
    </row>
    <row r="74" spans="1:16">
      <c r="A74">
        <v>73</v>
      </c>
      <c r="B74" t="s">
        <v>157</v>
      </c>
      <c r="C74" t="s">
        <v>231</v>
      </c>
      <c r="D74">
        <v>0.05</v>
      </c>
      <c r="E74">
        <v>0.2</v>
      </c>
      <c r="F74">
        <v>49999</v>
      </c>
      <c r="G74" s="29">
        <v>40946</v>
      </c>
      <c r="H74">
        <v>40</v>
      </c>
      <c r="I74">
        <v>514</v>
      </c>
      <c r="J74">
        <v>0</v>
      </c>
      <c r="K74">
        <v>49446</v>
      </c>
      <c r="L74">
        <v>1</v>
      </c>
      <c r="M74">
        <v>1.0288230584467499E-2</v>
      </c>
      <c r="N74">
        <v>7.2202166064981907E-2</v>
      </c>
      <c r="O74">
        <v>1</v>
      </c>
      <c r="P74">
        <v>0.13468013468013401</v>
      </c>
    </row>
    <row r="75" spans="1:16">
      <c r="A75">
        <v>74</v>
      </c>
      <c r="B75" t="s">
        <v>157</v>
      </c>
      <c r="C75" t="s">
        <v>232</v>
      </c>
      <c r="D75">
        <v>0.05</v>
      </c>
      <c r="E75">
        <v>0.1</v>
      </c>
      <c r="F75">
        <v>49999</v>
      </c>
      <c r="G75" s="29">
        <v>41534</v>
      </c>
      <c r="H75">
        <v>40</v>
      </c>
      <c r="I75">
        <v>0</v>
      </c>
      <c r="J75">
        <v>0</v>
      </c>
      <c r="K75">
        <v>49960</v>
      </c>
      <c r="L75">
        <v>1</v>
      </c>
      <c r="M75">
        <v>0</v>
      </c>
      <c r="N75">
        <v>1</v>
      </c>
      <c r="O75">
        <v>1</v>
      </c>
      <c r="P75">
        <v>1</v>
      </c>
    </row>
    <row r="76" spans="1:16">
      <c r="A76">
        <v>75</v>
      </c>
      <c r="B76" t="s">
        <v>157</v>
      </c>
      <c r="C76" t="s">
        <v>233</v>
      </c>
      <c r="D76">
        <v>0.05</v>
      </c>
      <c r="E76">
        <v>7.4999999999999997E-2</v>
      </c>
      <c r="F76">
        <v>49999</v>
      </c>
      <c r="G76" s="29">
        <v>41534</v>
      </c>
      <c r="H76">
        <v>40</v>
      </c>
      <c r="I76">
        <v>0</v>
      </c>
      <c r="J76">
        <v>0</v>
      </c>
      <c r="K76">
        <v>49960</v>
      </c>
      <c r="L76">
        <v>1</v>
      </c>
      <c r="M76">
        <v>0</v>
      </c>
      <c r="N76">
        <v>1</v>
      </c>
      <c r="O76">
        <v>1</v>
      </c>
      <c r="P76">
        <v>1</v>
      </c>
    </row>
    <row r="77" spans="1:16">
      <c r="A77">
        <v>76</v>
      </c>
      <c r="B77" t="s">
        <v>157</v>
      </c>
      <c r="C77" t="s">
        <v>234</v>
      </c>
      <c r="D77">
        <v>0.05</v>
      </c>
      <c r="E77">
        <v>0.05</v>
      </c>
      <c r="F77">
        <v>49999</v>
      </c>
      <c r="G77" s="29">
        <v>41534</v>
      </c>
      <c r="H77">
        <v>40</v>
      </c>
      <c r="I77">
        <v>0</v>
      </c>
      <c r="J77">
        <v>0</v>
      </c>
      <c r="K77">
        <v>49960</v>
      </c>
      <c r="L77">
        <v>1</v>
      </c>
      <c r="M77">
        <v>0</v>
      </c>
      <c r="N77">
        <v>1</v>
      </c>
      <c r="O77">
        <v>1</v>
      </c>
      <c r="P77">
        <v>1</v>
      </c>
    </row>
    <row r="78" spans="1:16">
      <c r="A78">
        <v>77</v>
      </c>
      <c r="B78" t="s">
        <v>157</v>
      </c>
      <c r="C78" t="s">
        <v>235</v>
      </c>
      <c r="D78">
        <v>0.05</v>
      </c>
      <c r="E78">
        <v>2.5000000000000001E-2</v>
      </c>
      <c r="F78">
        <v>49999</v>
      </c>
      <c r="G78" s="29">
        <v>41534</v>
      </c>
      <c r="H78">
        <v>40</v>
      </c>
      <c r="I78">
        <v>0</v>
      </c>
      <c r="J78">
        <v>0</v>
      </c>
      <c r="K78">
        <v>49960</v>
      </c>
      <c r="L78">
        <v>1</v>
      </c>
      <c r="M78">
        <v>0</v>
      </c>
      <c r="N78">
        <v>1</v>
      </c>
      <c r="O78">
        <v>1</v>
      </c>
      <c r="P78">
        <v>1</v>
      </c>
    </row>
    <row r="79" spans="1:16">
      <c r="A79">
        <v>78</v>
      </c>
      <c r="B79" t="s">
        <v>157</v>
      </c>
      <c r="C79" t="s">
        <v>236</v>
      </c>
      <c r="D79">
        <v>2.5000000000000001E-2</v>
      </c>
      <c r="E79">
        <v>0.8</v>
      </c>
      <c r="F79">
        <v>49999</v>
      </c>
      <c r="G79" s="29">
        <v>27177</v>
      </c>
      <c r="H79">
        <v>40</v>
      </c>
      <c r="I79">
        <v>21978</v>
      </c>
      <c r="J79">
        <v>0</v>
      </c>
      <c r="K79">
        <v>27982</v>
      </c>
      <c r="L79">
        <v>1</v>
      </c>
      <c r="M79">
        <v>0.43991192954363401</v>
      </c>
      <c r="N79">
        <v>1.81669543101099E-3</v>
      </c>
      <c r="O79">
        <v>1</v>
      </c>
      <c r="P79">
        <v>3.6268020672771701E-3</v>
      </c>
    </row>
    <row r="80" spans="1:16">
      <c r="A80">
        <v>79</v>
      </c>
      <c r="B80" t="s">
        <v>157</v>
      </c>
      <c r="C80" t="s">
        <v>237</v>
      </c>
      <c r="D80">
        <v>2.5000000000000001E-2</v>
      </c>
      <c r="E80">
        <v>0.7</v>
      </c>
      <c r="F80">
        <v>49999</v>
      </c>
      <c r="G80" s="29">
        <v>38625</v>
      </c>
      <c r="H80">
        <v>40</v>
      </c>
      <c r="I80">
        <v>15958</v>
      </c>
      <c r="J80">
        <v>0</v>
      </c>
      <c r="K80">
        <v>34002</v>
      </c>
      <c r="L80">
        <v>1</v>
      </c>
      <c r="M80">
        <v>0.31941553242594001</v>
      </c>
      <c r="N80">
        <v>2.5003125390673799E-3</v>
      </c>
      <c r="O80">
        <v>1</v>
      </c>
      <c r="P80">
        <v>4.9881531363012797E-3</v>
      </c>
    </row>
    <row r="81" spans="1:16">
      <c r="A81">
        <v>80</v>
      </c>
      <c r="B81" t="s">
        <v>157</v>
      </c>
      <c r="C81" t="s">
        <v>238</v>
      </c>
      <c r="D81">
        <v>2.5000000000000001E-2</v>
      </c>
      <c r="E81">
        <v>0.6</v>
      </c>
      <c r="F81">
        <v>49999</v>
      </c>
      <c r="G81" s="29">
        <v>43067</v>
      </c>
      <c r="H81">
        <v>40</v>
      </c>
      <c r="I81">
        <v>10907</v>
      </c>
      <c r="J81">
        <v>0</v>
      </c>
      <c r="K81">
        <v>39053</v>
      </c>
      <c r="L81">
        <v>1</v>
      </c>
      <c r="M81">
        <v>0.21831465172137701</v>
      </c>
      <c r="N81">
        <v>3.6539691239609001E-3</v>
      </c>
      <c r="O81">
        <v>1</v>
      </c>
      <c r="P81">
        <v>7.2813324838445397E-3</v>
      </c>
    </row>
    <row r="82" spans="1:16">
      <c r="A82">
        <v>81</v>
      </c>
      <c r="B82" t="s">
        <v>157</v>
      </c>
      <c r="C82" t="s">
        <v>239</v>
      </c>
      <c r="D82">
        <v>2.5000000000000001E-2</v>
      </c>
      <c r="E82">
        <v>0.5</v>
      </c>
      <c r="F82">
        <v>49999</v>
      </c>
      <c r="G82" s="29">
        <v>46977</v>
      </c>
      <c r="H82">
        <v>40</v>
      </c>
      <c r="I82">
        <v>6696</v>
      </c>
      <c r="J82">
        <v>0</v>
      </c>
      <c r="K82">
        <v>43264</v>
      </c>
      <c r="L82">
        <v>1</v>
      </c>
      <c r="M82">
        <v>0.13402722177742099</v>
      </c>
      <c r="N82">
        <v>5.9382422802850303E-3</v>
      </c>
      <c r="O82">
        <v>1</v>
      </c>
      <c r="P82">
        <v>1.1806375442738999E-2</v>
      </c>
    </row>
    <row r="83" spans="1:16">
      <c r="A83">
        <v>82</v>
      </c>
      <c r="B83" t="s">
        <v>157</v>
      </c>
      <c r="C83" t="s">
        <v>240</v>
      </c>
      <c r="D83">
        <v>2.5000000000000001E-2</v>
      </c>
      <c r="E83">
        <v>0.4</v>
      </c>
      <c r="F83">
        <v>49999</v>
      </c>
      <c r="G83" s="29">
        <v>53745</v>
      </c>
      <c r="H83">
        <v>40</v>
      </c>
      <c r="I83">
        <v>3702</v>
      </c>
      <c r="J83">
        <v>0</v>
      </c>
      <c r="K83">
        <v>46258</v>
      </c>
      <c r="L83">
        <v>1</v>
      </c>
      <c r="M83">
        <v>7.4099279423538805E-2</v>
      </c>
      <c r="N83">
        <v>1.0689470871191801E-2</v>
      </c>
      <c r="O83">
        <v>1</v>
      </c>
      <c r="P83">
        <v>2.11528291909042E-2</v>
      </c>
    </row>
    <row r="84" spans="1:16">
      <c r="A84">
        <v>83</v>
      </c>
      <c r="B84" t="s">
        <v>157</v>
      </c>
      <c r="C84" t="s">
        <v>241</v>
      </c>
      <c r="D84">
        <v>2.5000000000000001E-2</v>
      </c>
      <c r="E84">
        <v>0.3</v>
      </c>
      <c r="F84">
        <v>49999</v>
      </c>
      <c r="G84" s="29">
        <v>66193</v>
      </c>
      <c r="H84">
        <v>40</v>
      </c>
      <c r="I84">
        <v>1971</v>
      </c>
      <c r="J84">
        <v>0</v>
      </c>
      <c r="K84">
        <v>47989</v>
      </c>
      <c r="L84">
        <v>1</v>
      </c>
      <c r="M84">
        <v>3.9451561248999199E-2</v>
      </c>
      <c r="N84">
        <v>1.9890601690701101E-2</v>
      </c>
      <c r="O84">
        <v>1</v>
      </c>
      <c r="P84">
        <v>3.90053632374451E-2</v>
      </c>
    </row>
    <row r="85" spans="1:16">
      <c r="A85">
        <v>84</v>
      </c>
      <c r="B85" t="s">
        <v>157</v>
      </c>
      <c r="C85" t="s">
        <v>242</v>
      </c>
      <c r="D85">
        <v>2.5000000000000001E-2</v>
      </c>
      <c r="E85">
        <v>0.2</v>
      </c>
      <c r="F85">
        <v>49999</v>
      </c>
      <c r="G85" s="29">
        <v>73171</v>
      </c>
      <c r="H85">
        <v>40</v>
      </c>
      <c r="I85">
        <v>514</v>
      </c>
      <c r="J85">
        <v>0</v>
      </c>
      <c r="K85">
        <v>49446</v>
      </c>
      <c r="L85">
        <v>1</v>
      </c>
      <c r="M85">
        <v>1.0288230584467499E-2</v>
      </c>
      <c r="N85">
        <v>7.2202166064981907E-2</v>
      </c>
      <c r="O85">
        <v>1</v>
      </c>
      <c r="P85">
        <v>0.13468013468013401</v>
      </c>
    </row>
    <row r="86" spans="1:16">
      <c r="A86">
        <v>85</v>
      </c>
      <c r="B86" t="s">
        <v>157</v>
      </c>
      <c r="C86" t="s">
        <v>243</v>
      </c>
      <c r="D86">
        <v>2.5000000000000001E-2</v>
      </c>
      <c r="E86">
        <v>0.1</v>
      </c>
      <c r="F86">
        <v>49999</v>
      </c>
      <c r="G86" s="29">
        <v>75672</v>
      </c>
      <c r="H86">
        <v>40</v>
      </c>
      <c r="I86">
        <v>0</v>
      </c>
      <c r="J86">
        <v>0</v>
      </c>
      <c r="K86">
        <v>49960</v>
      </c>
      <c r="L86">
        <v>1</v>
      </c>
      <c r="M86">
        <v>0</v>
      </c>
      <c r="N86">
        <v>1</v>
      </c>
      <c r="O86">
        <v>1</v>
      </c>
      <c r="P86">
        <v>1</v>
      </c>
    </row>
    <row r="87" spans="1:16">
      <c r="A87">
        <v>86</v>
      </c>
      <c r="B87" t="s">
        <v>157</v>
      </c>
      <c r="C87" t="s">
        <v>244</v>
      </c>
      <c r="D87">
        <v>2.5000000000000001E-2</v>
      </c>
      <c r="E87">
        <v>7.4999999999999997E-2</v>
      </c>
      <c r="F87">
        <v>49999</v>
      </c>
      <c r="G87" s="29">
        <v>75894</v>
      </c>
      <c r="H87">
        <v>40</v>
      </c>
      <c r="I87">
        <v>0</v>
      </c>
      <c r="J87">
        <v>0</v>
      </c>
      <c r="K87">
        <v>49960</v>
      </c>
      <c r="L87">
        <v>1</v>
      </c>
      <c r="M87">
        <v>0</v>
      </c>
      <c r="N87">
        <v>1</v>
      </c>
      <c r="O87">
        <v>1</v>
      </c>
      <c r="P87">
        <v>1</v>
      </c>
    </row>
    <row r="88" spans="1:16">
      <c r="A88">
        <v>87</v>
      </c>
      <c r="B88" t="s">
        <v>157</v>
      </c>
      <c r="C88" t="s">
        <v>245</v>
      </c>
      <c r="D88">
        <v>2.5000000000000001E-2</v>
      </c>
      <c r="E88">
        <v>0.05</v>
      </c>
      <c r="F88">
        <v>49999</v>
      </c>
      <c r="G88" s="29">
        <v>75926</v>
      </c>
      <c r="H88">
        <v>40</v>
      </c>
      <c r="I88">
        <v>0</v>
      </c>
      <c r="J88">
        <v>0</v>
      </c>
      <c r="K88">
        <v>49960</v>
      </c>
      <c r="L88">
        <v>1</v>
      </c>
      <c r="M88">
        <v>0</v>
      </c>
      <c r="N88">
        <v>1</v>
      </c>
      <c r="O88">
        <v>1</v>
      </c>
      <c r="P88">
        <v>1</v>
      </c>
    </row>
    <row r="89" spans="1:16">
      <c r="A89">
        <v>88</v>
      </c>
      <c r="B89" t="s">
        <v>157</v>
      </c>
      <c r="C89" t="s">
        <v>246</v>
      </c>
      <c r="D89">
        <v>2.5000000000000001E-2</v>
      </c>
      <c r="E89">
        <v>2.5000000000000001E-2</v>
      </c>
      <c r="F89">
        <v>49999</v>
      </c>
      <c r="G89" s="29">
        <v>75926</v>
      </c>
      <c r="H89">
        <v>40</v>
      </c>
      <c r="I89">
        <v>0</v>
      </c>
      <c r="J89">
        <v>0</v>
      </c>
      <c r="K89">
        <v>49960</v>
      </c>
      <c r="L89">
        <v>1</v>
      </c>
      <c r="M89">
        <v>0</v>
      </c>
      <c r="N89">
        <v>1</v>
      </c>
      <c r="O89">
        <v>1</v>
      </c>
      <c r="P89">
        <v>1</v>
      </c>
    </row>
    <row r="90" spans="1:16">
      <c r="A90">
        <v>89</v>
      </c>
      <c r="B90" t="s">
        <v>157</v>
      </c>
      <c r="C90" t="s">
        <v>247</v>
      </c>
      <c r="D90">
        <v>0.01</v>
      </c>
      <c r="E90">
        <v>0.8</v>
      </c>
      <c r="F90">
        <v>49999</v>
      </c>
      <c r="G90" s="29">
        <v>30145</v>
      </c>
      <c r="H90">
        <v>40</v>
      </c>
      <c r="I90">
        <v>21978</v>
      </c>
      <c r="J90">
        <v>0</v>
      </c>
      <c r="K90">
        <v>27982</v>
      </c>
      <c r="L90">
        <v>1</v>
      </c>
      <c r="M90">
        <v>0.43991192954363401</v>
      </c>
      <c r="N90">
        <v>1.81669543101099E-3</v>
      </c>
      <c r="O90">
        <v>1</v>
      </c>
      <c r="P90">
        <v>3.6268020672771701E-3</v>
      </c>
    </row>
    <row r="91" spans="1:16">
      <c r="A91">
        <v>90</v>
      </c>
      <c r="B91" t="s">
        <v>157</v>
      </c>
      <c r="C91" t="s">
        <v>248</v>
      </c>
      <c r="D91">
        <v>0.01</v>
      </c>
      <c r="E91">
        <v>0.7</v>
      </c>
      <c r="F91">
        <v>49999</v>
      </c>
      <c r="G91" s="29">
        <v>42233</v>
      </c>
      <c r="H91">
        <v>40</v>
      </c>
      <c r="I91">
        <v>15958</v>
      </c>
      <c r="J91">
        <v>0</v>
      </c>
      <c r="K91">
        <v>34002</v>
      </c>
      <c r="L91">
        <v>1</v>
      </c>
      <c r="M91">
        <v>0.31941553242594001</v>
      </c>
      <c r="N91">
        <v>2.5003125390673799E-3</v>
      </c>
      <c r="O91">
        <v>1</v>
      </c>
      <c r="P91">
        <v>4.9881531363012797E-3</v>
      </c>
    </row>
    <row r="92" spans="1:16">
      <c r="A92">
        <v>91</v>
      </c>
      <c r="B92" t="s">
        <v>157</v>
      </c>
      <c r="C92" t="s">
        <v>249</v>
      </c>
      <c r="D92">
        <v>0.01</v>
      </c>
      <c r="E92">
        <v>0.6</v>
      </c>
      <c r="F92">
        <v>49999</v>
      </c>
      <c r="G92" s="29">
        <v>47829</v>
      </c>
      <c r="H92">
        <v>40</v>
      </c>
      <c r="I92">
        <v>10907</v>
      </c>
      <c r="J92">
        <v>0</v>
      </c>
      <c r="K92">
        <v>39053</v>
      </c>
      <c r="L92">
        <v>1</v>
      </c>
      <c r="M92">
        <v>0.21831465172137701</v>
      </c>
      <c r="N92">
        <v>3.6539691239609001E-3</v>
      </c>
      <c r="O92">
        <v>1</v>
      </c>
      <c r="P92">
        <v>7.2813324838445397E-3</v>
      </c>
    </row>
    <row r="93" spans="1:16">
      <c r="A93">
        <v>92</v>
      </c>
      <c r="B93" t="s">
        <v>157</v>
      </c>
      <c r="C93" t="s">
        <v>250</v>
      </c>
      <c r="D93">
        <v>0.01</v>
      </c>
      <c r="E93">
        <v>0.5</v>
      </c>
      <c r="F93">
        <v>49999</v>
      </c>
      <c r="G93" s="29">
        <v>52590</v>
      </c>
      <c r="H93">
        <v>40</v>
      </c>
      <c r="I93">
        <v>6696</v>
      </c>
      <c r="J93">
        <v>0</v>
      </c>
      <c r="K93">
        <v>43264</v>
      </c>
      <c r="L93">
        <v>1</v>
      </c>
      <c r="M93">
        <v>0.13402722177742099</v>
      </c>
      <c r="N93">
        <v>5.9382422802850303E-3</v>
      </c>
      <c r="O93">
        <v>1</v>
      </c>
      <c r="P93">
        <v>1.1806375442738999E-2</v>
      </c>
    </row>
    <row r="94" spans="1:16">
      <c r="A94">
        <v>93</v>
      </c>
      <c r="B94" t="s">
        <v>157</v>
      </c>
      <c r="C94" t="s">
        <v>251</v>
      </c>
      <c r="D94">
        <v>0.01</v>
      </c>
      <c r="E94">
        <v>0.4</v>
      </c>
      <c r="F94">
        <v>49999</v>
      </c>
      <c r="G94" s="29">
        <v>59608</v>
      </c>
      <c r="H94">
        <v>40</v>
      </c>
      <c r="I94">
        <v>3702</v>
      </c>
      <c r="J94">
        <v>0</v>
      </c>
      <c r="K94">
        <v>46258</v>
      </c>
      <c r="L94">
        <v>1</v>
      </c>
      <c r="M94">
        <v>7.4099279423538805E-2</v>
      </c>
      <c r="N94">
        <v>1.0689470871191801E-2</v>
      </c>
      <c r="O94">
        <v>1</v>
      </c>
      <c r="P94">
        <v>2.11528291909042E-2</v>
      </c>
    </row>
    <row r="95" spans="1:16">
      <c r="A95">
        <v>94</v>
      </c>
      <c r="B95" t="s">
        <v>157</v>
      </c>
      <c r="C95" t="s">
        <v>252</v>
      </c>
      <c r="D95">
        <v>0.01</v>
      </c>
      <c r="E95">
        <v>0.3</v>
      </c>
      <c r="F95">
        <v>49999</v>
      </c>
      <c r="G95" s="29">
        <v>72056</v>
      </c>
      <c r="H95">
        <v>40</v>
      </c>
      <c r="I95">
        <v>1971</v>
      </c>
      <c r="J95">
        <v>0</v>
      </c>
      <c r="K95">
        <v>47989</v>
      </c>
      <c r="L95">
        <v>1</v>
      </c>
      <c r="M95">
        <v>3.9451561248999199E-2</v>
      </c>
      <c r="N95">
        <v>1.9890601690701101E-2</v>
      </c>
      <c r="O95">
        <v>1</v>
      </c>
      <c r="P95">
        <v>3.90053632374451E-2</v>
      </c>
    </row>
    <row r="96" spans="1:16">
      <c r="A96">
        <v>95</v>
      </c>
      <c r="B96" t="s">
        <v>157</v>
      </c>
      <c r="C96" t="s">
        <v>253</v>
      </c>
      <c r="D96">
        <v>0.01</v>
      </c>
      <c r="E96">
        <v>0.2</v>
      </c>
      <c r="F96">
        <v>49999</v>
      </c>
      <c r="G96" s="29">
        <v>79034</v>
      </c>
      <c r="H96">
        <v>40</v>
      </c>
      <c r="I96">
        <v>514</v>
      </c>
      <c r="J96">
        <v>0</v>
      </c>
      <c r="K96">
        <v>49446</v>
      </c>
      <c r="L96">
        <v>1</v>
      </c>
      <c r="M96">
        <v>1.0288230584467499E-2</v>
      </c>
      <c r="N96">
        <v>7.2202166064981907E-2</v>
      </c>
      <c r="O96">
        <v>1</v>
      </c>
      <c r="P96">
        <v>0.13468013468013401</v>
      </c>
    </row>
    <row r="97" spans="1:16">
      <c r="A97">
        <v>96</v>
      </c>
      <c r="B97" t="s">
        <v>157</v>
      </c>
      <c r="C97" t="s">
        <v>254</v>
      </c>
      <c r="D97">
        <v>0.01</v>
      </c>
      <c r="E97">
        <v>0.1</v>
      </c>
      <c r="F97">
        <v>49999</v>
      </c>
      <c r="G97" s="29">
        <v>84747</v>
      </c>
      <c r="H97">
        <v>40</v>
      </c>
      <c r="I97">
        <v>0</v>
      </c>
      <c r="J97">
        <v>0</v>
      </c>
      <c r="K97">
        <v>49960</v>
      </c>
      <c r="L97">
        <v>1</v>
      </c>
      <c r="M97">
        <v>0</v>
      </c>
      <c r="N97">
        <v>1</v>
      </c>
      <c r="O97">
        <v>1</v>
      </c>
      <c r="P97">
        <v>1</v>
      </c>
    </row>
    <row r="98" spans="1:16">
      <c r="A98">
        <v>97</v>
      </c>
      <c r="B98" t="s">
        <v>157</v>
      </c>
      <c r="C98" t="s">
        <v>255</v>
      </c>
      <c r="D98">
        <v>0.01</v>
      </c>
      <c r="E98">
        <v>7.4999999999999997E-2</v>
      </c>
      <c r="F98">
        <v>49999</v>
      </c>
      <c r="G98" s="29">
        <v>86858</v>
      </c>
      <c r="H98">
        <v>40</v>
      </c>
      <c r="I98">
        <v>0</v>
      </c>
      <c r="J98">
        <v>0</v>
      </c>
      <c r="K98">
        <v>49960</v>
      </c>
      <c r="L98">
        <v>1</v>
      </c>
      <c r="M98">
        <v>0</v>
      </c>
      <c r="N98">
        <v>1</v>
      </c>
      <c r="O98">
        <v>1</v>
      </c>
      <c r="P98">
        <v>1</v>
      </c>
    </row>
    <row r="99" spans="1:16">
      <c r="A99">
        <v>98</v>
      </c>
      <c r="B99" t="s">
        <v>157</v>
      </c>
      <c r="C99" t="s">
        <v>256</v>
      </c>
      <c r="D99">
        <v>0.01</v>
      </c>
      <c r="E99">
        <v>0.05</v>
      </c>
      <c r="F99">
        <v>49999</v>
      </c>
      <c r="G99" s="29">
        <v>88364</v>
      </c>
      <c r="H99">
        <v>40</v>
      </c>
      <c r="I99">
        <v>0</v>
      </c>
      <c r="J99">
        <v>0</v>
      </c>
      <c r="K99">
        <v>49960</v>
      </c>
      <c r="L99">
        <v>1</v>
      </c>
      <c r="M99">
        <v>0</v>
      </c>
      <c r="N99">
        <v>1</v>
      </c>
      <c r="O99">
        <v>1</v>
      </c>
      <c r="P99">
        <v>1</v>
      </c>
    </row>
    <row r="100" spans="1:16">
      <c r="A100">
        <v>99</v>
      </c>
      <c r="B100" t="s">
        <v>157</v>
      </c>
      <c r="C100" t="s">
        <v>257</v>
      </c>
      <c r="D100">
        <v>0.01</v>
      </c>
      <c r="E100">
        <v>2.5000000000000001E-2</v>
      </c>
      <c r="F100">
        <v>49999</v>
      </c>
      <c r="G100" s="29">
        <v>88774</v>
      </c>
      <c r="H100">
        <v>40</v>
      </c>
      <c r="I100">
        <v>0</v>
      </c>
      <c r="J100">
        <v>0</v>
      </c>
      <c r="K100">
        <v>49960</v>
      </c>
      <c r="L100">
        <v>1</v>
      </c>
      <c r="M100">
        <v>0</v>
      </c>
      <c r="N100">
        <v>1</v>
      </c>
      <c r="O100">
        <v>1</v>
      </c>
      <c r="P100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workbookViewId="0">
      <selection activeCell="E3" sqref="E3:E13"/>
    </sheetView>
  </sheetViews>
  <sheetFormatPr baseColWidth="10" defaultRowHeight="15" x14ac:dyDescent="0"/>
  <sheetData>
    <row r="1" spans="1:23">
      <c r="A1" t="s">
        <v>12</v>
      </c>
      <c r="C1" t="s">
        <v>6</v>
      </c>
      <c r="M1" t="s">
        <v>13</v>
      </c>
      <c r="O1" t="s">
        <v>6</v>
      </c>
    </row>
    <row r="2" spans="1:23">
      <c r="B2" s="24"/>
      <c r="C2" s="25">
        <v>0.5</v>
      </c>
      <c r="D2" s="25">
        <v>0.4</v>
      </c>
      <c r="E2" s="25">
        <v>0.3</v>
      </c>
      <c r="F2" s="25">
        <v>0.2</v>
      </c>
      <c r="G2" s="25">
        <v>0.1</v>
      </c>
      <c r="H2" s="25">
        <v>7.4999999999999997E-2</v>
      </c>
      <c r="I2" s="25">
        <v>0.05</v>
      </c>
      <c r="J2" s="25">
        <v>2.5000000000000001E-2</v>
      </c>
      <c r="K2" s="26">
        <v>0.01</v>
      </c>
      <c r="N2" s="24"/>
      <c r="O2" s="25">
        <v>0.5</v>
      </c>
      <c r="P2" s="25">
        <v>0.4</v>
      </c>
      <c r="Q2" s="25">
        <v>0.3</v>
      </c>
      <c r="R2" s="25">
        <v>0.2</v>
      </c>
      <c r="S2" s="25">
        <v>0.1</v>
      </c>
      <c r="T2" s="25">
        <v>7.4999999999999997E-2</v>
      </c>
      <c r="U2" s="25">
        <v>0.05</v>
      </c>
      <c r="V2" s="25">
        <v>2.5000000000000001E-2</v>
      </c>
      <c r="W2" s="26">
        <v>0.01</v>
      </c>
    </row>
    <row r="3" spans="1:23">
      <c r="A3" t="s">
        <v>5</v>
      </c>
      <c r="B3" s="27">
        <v>0.8</v>
      </c>
      <c r="C3" s="28">
        <v>1</v>
      </c>
      <c r="D3" s="28">
        <v>1</v>
      </c>
      <c r="E3" s="28">
        <v>1</v>
      </c>
      <c r="F3" s="28">
        <v>1</v>
      </c>
      <c r="G3" s="28">
        <v>1</v>
      </c>
      <c r="H3" s="28">
        <v>1</v>
      </c>
      <c r="I3" s="28">
        <v>1</v>
      </c>
      <c r="J3" s="28">
        <v>1</v>
      </c>
      <c r="K3" s="28">
        <v>1</v>
      </c>
      <c r="M3" t="s">
        <v>5</v>
      </c>
      <c r="N3" s="27">
        <v>0.8</v>
      </c>
      <c r="O3">
        <v>1</v>
      </c>
      <c r="P3">
        <v>1</v>
      </c>
      <c r="Q3">
        <v>1</v>
      </c>
      <c r="R3">
        <v>0.56653322658126504</v>
      </c>
      <c r="S3">
        <v>0.43991192954363401</v>
      </c>
      <c r="T3">
        <v>0.43991192954363401</v>
      </c>
      <c r="U3">
        <v>0.43991192954363401</v>
      </c>
      <c r="V3">
        <v>0.43991192954363401</v>
      </c>
      <c r="W3">
        <v>0.43991192954363401</v>
      </c>
    </row>
    <row r="4" spans="1:23">
      <c r="B4" s="27">
        <v>0.7</v>
      </c>
      <c r="C4" s="28">
        <v>1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28">
        <v>1</v>
      </c>
      <c r="J4" s="28">
        <v>1</v>
      </c>
      <c r="K4" s="28">
        <v>1</v>
      </c>
      <c r="N4" s="27">
        <v>0.7</v>
      </c>
      <c r="O4">
        <v>1</v>
      </c>
      <c r="P4">
        <v>1</v>
      </c>
      <c r="Q4">
        <v>1</v>
      </c>
      <c r="R4">
        <v>0.525700560448358</v>
      </c>
      <c r="S4">
        <v>0.31941553242594001</v>
      </c>
      <c r="T4">
        <v>0.31941553242594001</v>
      </c>
      <c r="U4">
        <v>0.31941553242594001</v>
      </c>
      <c r="V4">
        <v>0.31941553242594001</v>
      </c>
      <c r="W4">
        <v>0.31941553242594001</v>
      </c>
    </row>
    <row r="5" spans="1:23">
      <c r="B5" s="27">
        <v>0.6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28">
        <v>1</v>
      </c>
      <c r="J5" s="28">
        <v>1</v>
      </c>
      <c r="K5" s="28">
        <v>1</v>
      </c>
      <c r="N5" s="27">
        <v>0.6</v>
      </c>
      <c r="O5">
        <v>1</v>
      </c>
      <c r="P5">
        <v>1</v>
      </c>
      <c r="Q5">
        <v>1</v>
      </c>
      <c r="R5">
        <v>0.49939951961569201</v>
      </c>
      <c r="S5">
        <v>0.219715772618094</v>
      </c>
      <c r="T5">
        <v>0.219715772618094</v>
      </c>
      <c r="U5">
        <v>0.219715772618094</v>
      </c>
      <c r="V5">
        <v>0.21831465172137701</v>
      </c>
      <c r="W5">
        <v>0.21831465172137701</v>
      </c>
    </row>
    <row r="6" spans="1:23">
      <c r="B6" s="27">
        <v>0.5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1</v>
      </c>
      <c r="I6" s="28">
        <v>1</v>
      </c>
      <c r="J6" s="28">
        <v>1</v>
      </c>
      <c r="K6" s="28">
        <v>1</v>
      </c>
      <c r="N6" s="27">
        <v>0.5</v>
      </c>
      <c r="O6">
        <v>1</v>
      </c>
      <c r="P6">
        <v>1</v>
      </c>
      <c r="Q6">
        <v>1</v>
      </c>
      <c r="R6">
        <v>0.47291833466773397</v>
      </c>
      <c r="S6">
        <v>0.134347477982385</v>
      </c>
      <c r="T6">
        <v>0.134347477982385</v>
      </c>
      <c r="U6">
        <v>0.134347477982385</v>
      </c>
      <c r="V6">
        <v>0.13402722177742099</v>
      </c>
      <c r="W6">
        <v>0.13402722177742099</v>
      </c>
    </row>
    <row r="7" spans="1:23">
      <c r="B7" s="27">
        <v>0.4</v>
      </c>
      <c r="C7" s="28">
        <v>1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28">
        <v>1</v>
      </c>
      <c r="J7" s="28">
        <v>1</v>
      </c>
      <c r="K7" s="28">
        <v>1</v>
      </c>
      <c r="N7" s="27">
        <v>0.4</v>
      </c>
      <c r="O7">
        <v>1</v>
      </c>
      <c r="P7">
        <v>1</v>
      </c>
      <c r="Q7">
        <v>1</v>
      </c>
      <c r="R7">
        <v>0.44949959967974301</v>
      </c>
      <c r="S7">
        <v>7.4919935948758995E-2</v>
      </c>
      <c r="T7">
        <v>7.4919935948758995E-2</v>
      </c>
      <c r="U7">
        <v>7.4519615692553998E-2</v>
      </c>
      <c r="V7">
        <v>7.4099279423538805E-2</v>
      </c>
      <c r="W7">
        <v>7.4099279423538805E-2</v>
      </c>
    </row>
    <row r="8" spans="1:23">
      <c r="B8" s="27">
        <v>0.3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28">
        <v>1</v>
      </c>
      <c r="J8" s="28">
        <v>1</v>
      </c>
      <c r="K8" s="28">
        <v>1</v>
      </c>
      <c r="N8" s="27">
        <v>0.3</v>
      </c>
      <c r="O8">
        <v>1</v>
      </c>
      <c r="P8">
        <v>1</v>
      </c>
      <c r="Q8">
        <v>1</v>
      </c>
      <c r="R8">
        <v>0.44949959967974301</v>
      </c>
      <c r="S8">
        <v>4.7858286629303401E-2</v>
      </c>
      <c r="T8">
        <v>3.9451561248999199E-2</v>
      </c>
      <c r="U8">
        <v>3.9451561248999199E-2</v>
      </c>
      <c r="V8">
        <v>3.9451561248999199E-2</v>
      </c>
      <c r="W8">
        <v>3.9451561248999199E-2</v>
      </c>
    </row>
    <row r="9" spans="1:23">
      <c r="B9" s="27">
        <v>0.2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28">
        <v>1</v>
      </c>
      <c r="J9" s="28">
        <v>1</v>
      </c>
      <c r="K9" s="28">
        <v>1</v>
      </c>
      <c r="N9" s="27">
        <v>0.2</v>
      </c>
      <c r="O9">
        <v>1</v>
      </c>
      <c r="P9">
        <v>1</v>
      </c>
      <c r="Q9">
        <v>1</v>
      </c>
      <c r="R9">
        <v>0.44949959967974301</v>
      </c>
      <c r="S9">
        <v>2.8442754203362602E-2</v>
      </c>
      <c r="T9">
        <v>1.0288230584467499E-2</v>
      </c>
      <c r="U9">
        <v>1.0288230584467499E-2</v>
      </c>
      <c r="V9">
        <v>1.0288230584467499E-2</v>
      </c>
      <c r="W9">
        <v>1.0288230584467499E-2</v>
      </c>
    </row>
    <row r="10" spans="1:23">
      <c r="B10" s="27">
        <v>0.1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N10" s="27">
        <v>0.1</v>
      </c>
      <c r="O10">
        <v>1</v>
      </c>
      <c r="P10">
        <v>1</v>
      </c>
      <c r="Q10">
        <v>1</v>
      </c>
      <c r="R10">
        <v>0.44949959967974301</v>
      </c>
      <c r="S10">
        <v>2.8442754203362602E-2</v>
      </c>
      <c r="T10">
        <v>0</v>
      </c>
      <c r="U10">
        <v>0</v>
      </c>
      <c r="V10">
        <v>0</v>
      </c>
      <c r="W10">
        <v>0</v>
      </c>
    </row>
    <row r="11" spans="1:23">
      <c r="B11" s="27">
        <v>7.4999999999999997E-2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>
        <v>1</v>
      </c>
      <c r="N11" s="27">
        <v>7.4999999999999997E-2</v>
      </c>
      <c r="O11">
        <v>1</v>
      </c>
      <c r="P11">
        <v>1</v>
      </c>
      <c r="Q11">
        <v>1</v>
      </c>
      <c r="R11">
        <v>0.44949959967974301</v>
      </c>
      <c r="S11">
        <v>2.8442754203362602E-2</v>
      </c>
      <c r="T11">
        <v>0</v>
      </c>
      <c r="U11">
        <v>0</v>
      </c>
      <c r="V11">
        <v>0</v>
      </c>
      <c r="W11">
        <v>0</v>
      </c>
    </row>
    <row r="12" spans="1:23">
      <c r="B12" s="27">
        <v>0.05</v>
      </c>
      <c r="C12" s="28">
        <v>1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28">
        <v>1</v>
      </c>
      <c r="J12" s="28">
        <v>1</v>
      </c>
      <c r="K12" s="28">
        <v>1</v>
      </c>
      <c r="N12" s="27">
        <v>0.05</v>
      </c>
      <c r="O12">
        <v>1</v>
      </c>
      <c r="P12">
        <v>1</v>
      </c>
      <c r="Q12">
        <v>1</v>
      </c>
      <c r="R12">
        <v>0.44949959967974301</v>
      </c>
      <c r="S12">
        <v>2.8442754203362602E-2</v>
      </c>
      <c r="T12">
        <v>0</v>
      </c>
      <c r="U12">
        <v>0</v>
      </c>
      <c r="V12">
        <v>0</v>
      </c>
      <c r="W12">
        <v>0</v>
      </c>
    </row>
    <row r="13" spans="1:23">
      <c r="B13" s="30">
        <v>2.5000000000000001E-2</v>
      </c>
      <c r="C13" s="31">
        <v>1</v>
      </c>
      <c r="D13" s="31">
        <v>1</v>
      </c>
      <c r="E13" s="31">
        <v>1</v>
      </c>
      <c r="F13" s="31">
        <v>1</v>
      </c>
      <c r="G13" s="31">
        <v>1</v>
      </c>
      <c r="H13" s="31">
        <v>1</v>
      </c>
      <c r="I13" s="31">
        <v>1</v>
      </c>
      <c r="J13" s="31">
        <v>1</v>
      </c>
      <c r="K13" s="31">
        <v>1</v>
      </c>
      <c r="N13" s="30">
        <v>2.5000000000000001E-2</v>
      </c>
      <c r="O13">
        <v>1</v>
      </c>
      <c r="P13">
        <v>1</v>
      </c>
      <c r="Q13">
        <v>1</v>
      </c>
      <c r="R13">
        <v>0.44949959967974301</v>
      </c>
      <c r="S13">
        <v>2.8442754203362602E-2</v>
      </c>
      <c r="T13">
        <v>0</v>
      </c>
      <c r="U13">
        <v>0</v>
      </c>
      <c r="V13">
        <v>0</v>
      </c>
      <c r="W13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Raw Data</vt:lpstr>
      <vt:lpstr>concurrency</vt:lpstr>
      <vt:lpstr>error rates</vt:lpstr>
      <vt:lpstr>thresholds</vt:lpstr>
      <vt:lpstr>Load Fluctuation</vt:lpstr>
      <vt:lpstr>Pruning</vt:lpstr>
      <vt:lpstr>Batch Results</vt:lpstr>
      <vt:lpstr>TPR FPR Sensitivity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Yuan</dc:creator>
  <cp:lastModifiedBy>Eric Yuan</cp:lastModifiedBy>
  <dcterms:created xsi:type="dcterms:W3CDTF">2013-08-08T03:34:08Z</dcterms:created>
  <dcterms:modified xsi:type="dcterms:W3CDTF">2013-09-16T13:09:17Z</dcterms:modified>
</cp:coreProperties>
</file>